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40" windowWidth="19320" windowHeight="12060"/>
  </bookViews>
  <sheets>
    <sheet name="Exercise" sheetId="19" r:id="rId1"/>
    <sheet name="Solutions" sheetId="29" r:id="rId2"/>
  </sheets>
  <definedNames>
    <definedName name="_AtRisk_FitDataRange_FIT_2EA2D_31513" localSheetId="1" hidden="1">#REF!</definedName>
    <definedName name="_AtRisk_FitDataRange_FIT_2EA2D_31513" hidden="1">#REF!</definedName>
    <definedName name="_AtRisk_FitDataRange_FIT_3087D_87EE6" localSheetId="1" hidden="1">#REF!</definedName>
    <definedName name="_AtRisk_FitDataRange_FIT_3087D_87EE6" hidden="1">#REF!</definedName>
    <definedName name="_AtRisk_FitDataRange_FIT_99744_23E30" localSheetId="1" hidden="1">#REF!</definedName>
    <definedName name="_AtRisk_FitDataRange_FIT_99744_23E30" hidden="1">#REF!</definedName>
    <definedName name="_AtRisk_FitDataRange_FIT_A00CB_F2A49" localSheetId="1" hidden="1">#REF!</definedName>
    <definedName name="_AtRisk_FitDataRange_FIT_A00CB_F2A49" hidden="1">#REF!</definedName>
    <definedName name="_AtRisk_FitDataRange_FIT_EFCC9_7E729" localSheetId="1" hidden="1">#REF!</definedName>
    <definedName name="_AtRisk_FitDataRange_FIT_EFCC9_7E729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"T46ZT21QM9IQQTJ8KIWNV13Q"</definedName>
    <definedName name="PalisadeReportWorkbookCreatedBy">"AtRisk"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FALSE</definedName>
    <definedName name="riskATSSinputsGraphs" hidden="1">FALSE</definedName>
    <definedName name="riskATSSoutputStatistic" hidden="1">6</definedName>
    <definedName name="riskATSSpercentChangeGraph" hidden="1">FALSE</definedName>
    <definedName name="riskATSSpercentileGraph" hidden="1">TRUE</definedName>
    <definedName name="riskATSSpercentileValue" hidden="1">0.95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F37" i="29" l="1"/>
  <c r="F33" i="29"/>
  <c r="K32" i="29" s="1"/>
  <c r="K33" i="29" s="1"/>
  <c r="K34" i="29" s="1"/>
  <c r="Q26" i="29"/>
  <c r="K33" i="19"/>
  <c r="Q32" i="29" l="1"/>
  <c r="Q33" i="29"/>
</calcChain>
</file>

<file path=xl/sharedStrings.xml><?xml version="1.0" encoding="utf-8"?>
<sst xmlns="http://schemas.openxmlformats.org/spreadsheetml/2006/main" count="239" uniqueCount="75">
  <si>
    <t>?</t>
  </si>
  <si>
    <t>Step 1: Partitioning</t>
  </si>
  <si>
    <t>INPUTS</t>
  </si>
  <si>
    <t>INTERMEDIATE VARIABLES</t>
  </si>
  <si>
    <t>OUTPUTS</t>
  </si>
  <si>
    <t>Description</t>
  </si>
  <si>
    <t>Type</t>
  </si>
  <si>
    <t>Distribution</t>
  </si>
  <si>
    <t>Named</t>
  </si>
  <si>
    <t>Value</t>
  </si>
  <si>
    <t>Units</t>
  </si>
  <si>
    <t>Equations</t>
  </si>
  <si>
    <t>units</t>
  </si>
  <si>
    <t>Weight of a tank</t>
  </si>
  <si>
    <t>Deterministic</t>
  </si>
  <si>
    <t>/</t>
  </si>
  <si>
    <t>kg</t>
  </si>
  <si>
    <t>Level of bacteria in the tank</t>
  </si>
  <si>
    <t>cfu/tank</t>
  </si>
  <si>
    <t>Weight of product unit, a pack</t>
  </si>
  <si>
    <t>g</t>
  </si>
  <si>
    <t>Microbial load per product unit after partitionning</t>
  </si>
  <si>
    <t>Probabilistic</t>
  </si>
  <si>
    <t>cfu/pu</t>
  </si>
  <si>
    <t>Step 2: Heat treatment</t>
  </si>
  <si>
    <t>Time of the treatment</t>
  </si>
  <si>
    <t>min</t>
  </si>
  <si>
    <t>Performance criteria for primary model 1</t>
  </si>
  <si>
    <t>Microbial load per product unit after heat treatment</t>
  </si>
  <si>
    <t>Decimal reduction time reference</t>
  </si>
  <si>
    <t>logPert(MinD*;m.likelyD*;MaxD*)</t>
  </si>
  <si>
    <t xml:space="preserve">D* </t>
  </si>
  <si>
    <t>D</t>
  </si>
  <si>
    <t xml:space="preserve">Temperature of the treatment </t>
  </si>
  <si>
    <t>°C</t>
  </si>
  <si>
    <t>Reference temperature</t>
  </si>
  <si>
    <t>T*</t>
  </si>
  <si>
    <t>Model error</t>
  </si>
  <si>
    <t>Percentage of product unit contaminated</t>
  </si>
  <si>
    <t>% pu</t>
  </si>
  <si>
    <t>Temperature resistance</t>
  </si>
  <si>
    <r>
      <t>W</t>
    </r>
    <r>
      <rPr>
        <vertAlign val="subscript"/>
        <sz val="10"/>
        <rFont val="Times New Roman"/>
        <family val="1"/>
      </rPr>
      <t>tank</t>
    </r>
  </si>
  <si>
    <r>
      <t>No</t>
    </r>
    <r>
      <rPr>
        <vertAlign val="subscript"/>
        <sz val="10"/>
        <rFont val="Times New Roman"/>
        <family val="1"/>
      </rPr>
      <t>tank</t>
    </r>
  </si>
  <si>
    <r>
      <t>W</t>
    </r>
    <r>
      <rPr>
        <vertAlign val="subscript"/>
        <sz val="10"/>
        <rFont val="Times New Roman"/>
        <family val="1"/>
      </rPr>
      <t>pu</t>
    </r>
  </si>
  <si>
    <r>
      <t>t</t>
    </r>
    <r>
      <rPr>
        <vertAlign val="subscript"/>
        <sz val="10"/>
        <rFont val="Times New Roman"/>
        <family val="1"/>
      </rPr>
      <t>HT</t>
    </r>
  </si>
  <si>
    <r>
      <t>T</t>
    </r>
    <r>
      <rPr>
        <vertAlign val="subscript"/>
        <sz val="10"/>
        <rFont val="Times New Roman"/>
        <family val="1"/>
      </rPr>
      <t>HT</t>
    </r>
  </si>
  <si>
    <r>
      <t>z</t>
    </r>
    <r>
      <rPr>
        <vertAlign val="subscript"/>
        <sz val="10"/>
        <rFont val="Times New Roman"/>
        <family val="1"/>
      </rPr>
      <t>T</t>
    </r>
  </si>
  <si>
    <t xml:space="preserve">2- Inputs implementation: </t>
  </si>
  <si>
    <t>ε1</t>
  </si>
  <si>
    <t>p</t>
  </si>
  <si>
    <r>
      <t>No</t>
    </r>
    <r>
      <rPr>
        <vertAlign val="subscript"/>
        <sz val="10"/>
        <rFont val="Times New Roman"/>
        <family val="1"/>
      </rPr>
      <t>pu</t>
    </r>
  </si>
  <si>
    <r>
      <t>N</t>
    </r>
    <r>
      <rPr>
        <vertAlign val="subscript"/>
        <sz val="10"/>
        <rFont val="Times New Roman"/>
        <family val="1"/>
      </rPr>
      <t>pu</t>
    </r>
  </si>
  <si>
    <r>
      <t>N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=Poisson(No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*10^-PC)</t>
    </r>
  </si>
  <si>
    <r>
      <t>PC=t</t>
    </r>
    <r>
      <rPr>
        <vertAlign val="subscript"/>
        <sz val="10"/>
        <rFont val="Times New Roman"/>
        <family val="1"/>
      </rPr>
      <t>HT</t>
    </r>
    <r>
      <rPr>
        <sz val="10"/>
        <rFont val="Times New Roman"/>
        <family val="1"/>
      </rPr>
      <t>/D</t>
    </r>
  </si>
  <si>
    <t>Decimal reduction for secondary model</t>
  </si>
  <si>
    <r>
      <t>No</t>
    </r>
    <r>
      <rPr>
        <vertAlign val="subscript"/>
        <sz val="12"/>
        <color theme="1"/>
        <rFont val="Times New Roman"/>
        <family val="1"/>
      </rPr>
      <t>pu</t>
    </r>
    <r>
      <rPr>
        <sz val="12"/>
        <color theme="1"/>
        <rFont val="Times New Roman"/>
        <family val="2"/>
      </rPr>
      <t xml:space="preserve"> = RiskPoisson (No</t>
    </r>
    <r>
      <rPr>
        <vertAlign val="subscript"/>
        <sz val="12"/>
        <color theme="1"/>
        <rFont val="Times New Roman"/>
        <family val="1"/>
      </rPr>
      <t xml:space="preserve">tank </t>
    </r>
    <r>
      <rPr>
        <sz val="12"/>
        <color theme="1"/>
        <rFont val="Times New Roman"/>
        <family val="1"/>
      </rPr>
      <t>x w</t>
    </r>
    <r>
      <rPr>
        <vertAlign val="subscript"/>
        <sz val="12"/>
        <color theme="1"/>
        <rFont val="Times New Roman"/>
        <family val="1"/>
      </rPr>
      <t>pu</t>
    </r>
    <r>
      <rPr>
        <sz val="12"/>
        <color theme="1"/>
        <rFont val="Times New Roman"/>
        <family val="1"/>
      </rPr>
      <t>/w</t>
    </r>
    <r>
      <rPr>
        <vertAlign val="subscript"/>
        <sz val="12"/>
        <color theme="1"/>
        <rFont val="Times New Roman"/>
        <family val="1"/>
      </rPr>
      <t>tank</t>
    </r>
    <r>
      <rPr>
        <sz val="12"/>
        <color theme="1"/>
        <rFont val="Times New Roman"/>
        <family val="1"/>
      </rPr>
      <t>)</t>
    </r>
  </si>
  <si>
    <t>4- Heat treatment calculations:</t>
  </si>
  <si>
    <t>3- Intermediates variables of heat treatment:</t>
  </si>
  <si>
    <r>
      <t>p=1-risktarget(N</t>
    </r>
    <r>
      <rPr>
        <vertAlign val="subscript"/>
        <sz val="10"/>
        <rFont val="Times New Roman"/>
        <family val="1"/>
      </rPr>
      <t>pu</t>
    </r>
    <r>
      <rPr>
        <sz val="10"/>
        <rFont val="Times New Roman"/>
        <family val="1"/>
      </rPr>
      <t>;0)</t>
    </r>
  </si>
  <si>
    <r>
      <t>Figure E5-1:</t>
    </r>
    <r>
      <rPr>
        <sz val="11"/>
        <color theme="1"/>
        <rFont val="Times New Roman"/>
        <family val="1"/>
      </rPr>
      <t xml:space="preserve"> Level of bacteria in a pack (cfu/pack)</t>
    </r>
  </si>
  <si>
    <r>
      <t>Figure E5-2:</t>
    </r>
    <r>
      <rPr>
        <sz val="11"/>
        <color theme="1"/>
        <rFont val="Times New Roman"/>
        <family val="1"/>
      </rPr>
      <t xml:space="preserve"> Prevalence of contaminated pack</t>
    </r>
  </si>
  <si>
    <t>QMRA Model: Bacillus cereus in REPFED product as "purée" (mashed carrot)</t>
  </si>
  <si>
    <r>
      <t>ε</t>
    </r>
    <r>
      <rPr>
        <vertAlign val="subscript"/>
        <sz val="10"/>
        <rFont val="Times New Roman"/>
        <family val="1"/>
      </rPr>
      <t>HT</t>
    </r>
    <r>
      <rPr>
        <sz val="10"/>
        <rFont val="Times New Roman"/>
        <family val="1"/>
      </rPr>
      <t xml:space="preserve"> = Normal(0,0.06)</t>
    </r>
  </si>
  <si>
    <r>
      <t>logD=logD* - (T-T*)/z</t>
    </r>
    <r>
      <rPr>
        <vertAlign val="subscript"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+ ε</t>
    </r>
    <r>
      <rPr>
        <vertAlign val="subscript"/>
        <sz val="10"/>
        <rFont val="Times New Roman"/>
        <family val="1"/>
      </rPr>
      <t>HT</t>
    </r>
  </si>
  <si>
    <r>
      <t>ε</t>
    </r>
    <r>
      <rPr>
        <vertAlign val="subscript"/>
        <sz val="10"/>
        <rFont val="Times New Roman"/>
        <family val="1"/>
      </rPr>
      <t>HT</t>
    </r>
  </si>
  <si>
    <t>Solutions: E6.5 - Process effect</t>
  </si>
  <si>
    <t xml:space="preserve">       b) The model error of the decimal reduction has a mean at 0 and a standard deviation of 0,06. Implement this input in the cell F37.</t>
  </si>
  <si>
    <t xml:space="preserve">       a) Calculate the decimal reduction with a secondary model in the cell K32.</t>
  </si>
  <si>
    <t xml:space="preserve">       b) Calculate the performance criteria in the cell K34.</t>
  </si>
  <si>
    <t xml:space="preserve">       b) Calculate the percentage of product unit contaminated in the cell Q33.</t>
  </si>
  <si>
    <t>1- Partitioning: what is the level of bacteria in each pack? Implement the equation in the cell Q26.</t>
  </si>
  <si>
    <t>E6.5 - Process effect</t>
  </si>
  <si>
    <r>
      <rPr>
        <b/>
        <u/>
        <sz val="11"/>
        <color theme="1"/>
        <rFont val="Times New Roman"/>
        <family val="1"/>
      </rPr>
      <t>Case study: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A tank of 10 kg of "puree" (mashed carrot) is contaminated in </t>
    </r>
    <r>
      <rPr>
        <i/>
        <sz val="11"/>
        <color theme="1"/>
        <rFont val="Times New Roman"/>
        <family val="1"/>
      </rPr>
      <t>Bacillus cereus</t>
    </r>
    <r>
      <rPr>
        <sz val="11"/>
        <color theme="1"/>
        <rFont val="Times New Roman"/>
        <family val="1"/>
      </rPr>
      <t xml:space="preserve">. This tank is used to produce smaller packs of puree of 250 g each. After partitioning, the packs receive a heat treatment. Some inputs are given in the Table E5-1 below and others must be defined with additional information given. The aim of the exercise is to estimate the prevalence of contaminated packs at the end of the process. </t>
    </r>
    <r>
      <rPr>
        <i/>
        <sz val="11"/>
        <color theme="1"/>
        <rFont val="Times New Roman"/>
        <family val="1"/>
      </rPr>
      <t>Equations are given in the chapter on “Quantitative microbial risk assessment during food processing”.</t>
    </r>
  </si>
  <si>
    <t xml:space="preserve">       a) The decimal reduction time reference is given by experts with a mostlikely value of 5 min, a minimum of 1 min and a maximum of 20 min. Implement this input in the cell F33.</t>
  </si>
  <si>
    <t xml:space="preserve">       a) Implement the microbial load per product unit after heat treatment in the cell Q32.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</si>
</sst>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4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4"/>
      <color theme="1"/>
      <name val="Times New Roman"/>
      <family val="2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theme="1"/>
      <name val="Times New Roman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b/>
      <sz val="10"/>
      <color theme="3"/>
      <name val="Calibri"/>
      <family val="2"/>
      <scheme val="minor"/>
    </font>
    <font>
      <b/>
      <sz val="14"/>
      <color theme="0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7FFCB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left" vertical="center" indent="6"/>
    </xf>
    <xf numFmtId="0" fontId="10" fillId="2" borderId="0" xfId="0" applyFont="1" applyFill="1" applyAlignment="1">
      <alignment horizontal="left" wrapText="1"/>
    </xf>
    <xf numFmtId="9" fontId="6" fillId="4" borderId="2" xfId="0" applyNumberFormat="1" applyFont="1" applyFill="1" applyBorder="1" applyAlignment="1">
      <alignment horizontal="center" vertical="center"/>
    </xf>
    <xf numFmtId="0" fontId="14" fillId="0" borderId="0" xfId="0" applyFont="1"/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17" fillId="2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right" vertical="center"/>
    </xf>
    <xf numFmtId="0" fontId="17" fillId="0" borderId="8" xfId="0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164" fontId="17" fillId="0" borderId="0" xfId="0" applyNumberFormat="1" applyFont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17" fillId="0" borderId="13" xfId="0" applyFont="1" applyFill="1" applyBorder="1" applyAlignment="1">
      <alignment vertical="center"/>
    </xf>
    <xf numFmtId="0" fontId="14" fillId="0" borderId="10" xfId="0" applyFont="1" applyBorder="1"/>
    <xf numFmtId="165" fontId="19" fillId="3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4" fillId="0" borderId="0" xfId="0" applyFont="1" applyBorder="1"/>
    <xf numFmtId="0" fontId="14" fillId="0" borderId="8" xfId="0" applyFont="1" applyBorder="1"/>
    <xf numFmtId="0" fontId="14" fillId="0" borderId="12" xfId="0" applyFont="1" applyBorder="1"/>
    <xf numFmtId="0" fontId="14" fillId="0" borderId="3" xfId="0" applyFont="1" applyBorder="1"/>
    <xf numFmtId="0" fontId="17" fillId="0" borderId="7" xfId="0" applyFont="1" applyFill="1" applyBorder="1" applyAlignment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165" fontId="6" fillId="4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6" borderId="0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wrapText="1"/>
    </xf>
    <xf numFmtId="0" fontId="20" fillId="5" borderId="12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5" borderId="13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20" fillId="5" borderId="5" xfId="0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273844</xdr:colOff>
      <xdr:row>4</xdr:row>
      <xdr:rowOff>130969</xdr:rowOff>
    </xdr:from>
    <xdr:to>
      <xdr:col>15</xdr:col>
      <xdr:colOff>839786</xdr:colOff>
      <xdr:row>8</xdr:row>
      <xdr:rowOff>61913</xdr:rowOff>
    </xdr:to>
    <xdr:sp macro="" textlink="">
      <xdr:nvSpPr>
        <xdr:cNvPr id="2" name="Rectangular Callout 4"/>
        <xdr:cNvSpPr/>
      </xdr:nvSpPr>
      <xdr:spPr>
        <a:xfrm>
          <a:off x="8001000" y="1238250"/>
          <a:ext cx="4197349" cy="788194"/>
        </a:xfrm>
        <a:prstGeom prst="wedgeRectCallout">
          <a:avLst>
            <a:gd name="adj1" fmla="val -64979"/>
            <a:gd name="adj2" fmla="val -148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number of bacteria per pack,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N0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follows the partitioning laws calculated with a binomial distribution which could be approximated with a Poisson one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“Poisson(N0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tank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 w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/W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tank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)”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Thus, the level of bacteria in a pack if given by the distribution in Figure E5-1. </a:t>
          </a:r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69056</xdr:colOff>
      <xdr:row>11</xdr:row>
      <xdr:rowOff>80963</xdr:rowOff>
    </xdr:from>
    <xdr:to>
      <xdr:col>16</xdr:col>
      <xdr:colOff>642937</xdr:colOff>
      <xdr:row>15</xdr:row>
      <xdr:rowOff>11907</xdr:rowOff>
    </xdr:to>
    <xdr:sp macro="" textlink="">
      <xdr:nvSpPr>
        <xdr:cNvPr id="3" name="Rectangular Callout 4"/>
        <xdr:cNvSpPr/>
      </xdr:nvSpPr>
      <xdr:spPr>
        <a:xfrm>
          <a:off x="9189244" y="2736057"/>
          <a:ext cx="4205287" cy="800100"/>
        </a:xfrm>
        <a:prstGeom prst="wedgeRectCallout">
          <a:avLst>
            <a:gd name="adj1" fmla="val -39184"/>
            <a:gd name="adj2" fmla="val -73725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2-a)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decimal reduction time reference can be implemented with a pert distribution as "logD=logPert(MinD*;m.likelyD*;MaxD*)".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2-b)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model error of the decimal reduction can be implemented with a normal distribution as "Normal(0,0.06)".</a:t>
          </a:r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757237</xdr:colOff>
      <xdr:row>11</xdr:row>
      <xdr:rowOff>154780</xdr:rowOff>
    </xdr:from>
    <xdr:to>
      <xdr:col>11</xdr:col>
      <xdr:colOff>595312</xdr:colOff>
      <xdr:row>15</xdr:row>
      <xdr:rowOff>166687</xdr:rowOff>
    </xdr:to>
    <xdr:sp macro="" textlink="">
      <xdr:nvSpPr>
        <xdr:cNvPr id="6" name="Rectangular Callout 4"/>
        <xdr:cNvSpPr/>
      </xdr:nvSpPr>
      <xdr:spPr>
        <a:xfrm>
          <a:off x="6246018" y="2809874"/>
          <a:ext cx="2802732" cy="881063"/>
        </a:xfrm>
        <a:prstGeom prst="wedgeRectCallout">
          <a:avLst>
            <a:gd name="adj1" fmla="val -56094"/>
            <a:gd name="adj2" fmla="val -30645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3-a)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decimal reduction time reference can be calculated with the secondary model equation "logD=logD* - (T-T*)/zT + </a:t>
          </a:r>
          <a:r>
            <a:rPr lang="el-GR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ε</a:t>
          </a:r>
          <a:r>
            <a:rPr lang="en-US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3-b)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performance criteria is "PC=t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/D".</a:t>
          </a:r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111917</xdr:colOff>
      <xdr:row>16</xdr:row>
      <xdr:rowOff>128587</xdr:rowOff>
    </xdr:from>
    <xdr:to>
      <xdr:col>16</xdr:col>
      <xdr:colOff>619125</xdr:colOff>
      <xdr:row>19</xdr:row>
      <xdr:rowOff>202405</xdr:rowOff>
    </xdr:to>
    <xdr:sp macro="" textlink="">
      <xdr:nvSpPr>
        <xdr:cNvPr id="7" name="Rectangular Callout 4"/>
        <xdr:cNvSpPr/>
      </xdr:nvSpPr>
      <xdr:spPr>
        <a:xfrm>
          <a:off x="8565355" y="3890962"/>
          <a:ext cx="4805364" cy="788193"/>
        </a:xfrm>
        <a:prstGeom prst="wedgeRectCallout">
          <a:avLst>
            <a:gd name="adj1" fmla="val -99586"/>
            <a:gd name="adj2" fmla="val 4382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4-a)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microbial load per product unit after heat treatment is following a Poisson distribution: "N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=Poisson(No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*10^-PC)". N</a:t>
          </a:r>
          <a:r>
            <a:rPr lang="en-GB" sz="1100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 given in figure E5-2.</a:t>
          </a:r>
        </a:p>
        <a:p>
          <a:pPr lvl="0"/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4-b)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percentage of product unit contaminated is calculated with the RiskTarget function: "p=1-risktarget(Npu;0)". It is about 60%.</a:t>
          </a:r>
        </a:p>
        <a:p>
          <a:pPr lvl="0"/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16</xdr:col>
      <xdr:colOff>306917</xdr:colOff>
      <xdr:row>0</xdr:row>
      <xdr:rowOff>40094</xdr:rowOff>
    </xdr:from>
    <xdr:to>
      <xdr:col>21</xdr:col>
      <xdr:colOff>402166</xdr:colOff>
      <xdr:row>9</xdr:row>
      <xdr:rowOff>14603</xdr:rowOff>
    </xdr:to>
    <xdr:pic>
      <xdr:nvPicPr>
        <xdr:cNvPr id="9" name="Image 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323"/>
        <a:stretch/>
      </xdr:blipFill>
      <xdr:spPr bwMode="auto">
        <a:xfrm>
          <a:off x="13059834" y="40094"/>
          <a:ext cx="3714749" cy="21970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42334</xdr:colOff>
      <xdr:row>10</xdr:row>
      <xdr:rowOff>201717</xdr:rowOff>
    </xdr:from>
    <xdr:to>
      <xdr:col>22</xdr:col>
      <xdr:colOff>476249</xdr:colOff>
      <xdr:row>20</xdr:row>
      <xdr:rowOff>29633</xdr:rowOff>
    </xdr:to>
    <xdr:pic>
      <xdr:nvPicPr>
        <xdr:cNvPr id="10" name="Image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653"/>
        <a:stretch/>
      </xdr:blipFill>
      <xdr:spPr bwMode="auto">
        <a:xfrm>
          <a:off x="13514917" y="2667634"/>
          <a:ext cx="4095749" cy="2166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GridLines="0" tabSelected="1" zoomScale="90" zoomScaleNormal="90" workbookViewId="0">
      <selection activeCell="Y32" sqref="Y32"/>
    </sheetView>
  </sheetViews>
  <sheetFormatPr baseColWidth="10" defaultColWidth="11.42578125" defaultRowHeight="18.75" x14ac:dyDescent="0.3"/>
  <cols>
    <col min="1" max="1" width="3.85546875" style="2" customWidth="1"/>
    <col min="2" max="2" width="19.140625" style="2" customWidth="1"/>
    <col min="3" max="3" width="11.42578125" style="3" customWidth="1"/>
    <col min="4" max="4" width="19.28515625" style="2" customWidth="1"/>
    <col min="5" max="5" width="7.7109375" style="2" bestFit="1" customWidth="1"/>
    <col min="6" max="6" width="10.85546875" style="2" customWidth="1"/>
    <col min="7" max="7" width="9.140625" style="2" customWidth="1"/>
    <col min="8" max="8" width="0.85546875" style="2" customWidth="1"/>
    <col min="9" max="10" width="16.85546875" style="2" customWidth="1"/>
    <col min="11" max="11" width="10.85546875" style="2" customWidth="1"/>
    <col min="12" max="12" width="9.140625" style="2" customWidth="1"/>
    <col min="13" max="13" width="0.85546875" style="2" customWidth="1"/>
    <col min="14" max="15" width="16.85546875" style="2" customWidth="1"/>
    <col min="16" max="16" width="20.85546875" style="2" customWidth="1"/>
    <col min="17" max="17" width="10.85546875" style="2" customWidth="1"/>
    <col min="18" max="18" width="9.140625" style="2" customWidth="1"/>
    <col min="19" max="16384" width="11.42578125" style="2"/>
  </cols>
  <sheetData>
    <row r="1" spans="1:17" x14ac:dyDescent="0.3">
      <c r="A1" s="1"/>
      <c r="B1" s="1"/>
    </row>
    <row r="2" spans="1:17" x14ac:dyDescent="0.3">
      <c r="A2" s="1"/>
      <c r="B2" s="4" t="s">
        <v>71</v>
      </c>
    </row>
    <row r="3" spans="1:17" x14ac:dyDescent="0.3">
      <c r="A3" s="1"/>
      <c r="B3" s="4"/>
    </row>
    <row r="4" spans="1:17" ht="30.75" customHeight="1" x14ac:dyDescent="0.3">
      <c r="A4" s="1"/>
      <c r="B4" s="84" t="s">
        <v>72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7" x14ac:dyDescent="0.3">
      <c r="A5" s="1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7" x14ac:dyDescent="0.3">
      <c r="A6" s="1"/>
      <c r="B6" s="4"/>
    </row>
    <row r="7" spans="1:17" ht="18.75" customHeight="1" x14ac:dyDescent="0.3">
      <c r="A7" s="1"/>
      <c r="B7" s="5"/>
      <c r="C7" s="78" t="s">
        <v>70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6"/>
    </row>
    <row r="8" spans="1:17" ht="11.25" customHeight="1" x14ac:dyDescent="0.3">
      <c r="A8" s="1"/>
      <c r="B8" s="5"/>
      <c r="C8" s="6"/>
      <c r="D8" s="6"/>
      <c r="E8" s="6"/>
      <c r="F8" s="6"/>
      <c r="G8" s="6"/>
      <c r="H8" s="6"/>
      <c r="I8" s="6"/>
      <c r="J8" s="6"/>
    </row>
    <row r="9" spans="1:17" ht="17.25" customHeight="1" x14ac:dyDescent="0.3">
      <c r="A9" s="1"/>
      <c r="B9" s="5"/>
      <c r="C9" s="78" t="s">
        <v>47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6"/>
    </row>
    <row r="10" spans="1:17" ht="18.75" customHeight="1" x14ac:dyDescent="0.3">
      <c r="A10" s="1"/>
      <c r="B10" s="5"/>
      <c r="C10" s="78" t="s">
        <v>73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</row>
    <row r="11" spans="1:17" ht="18.75" customHeight="1" x14ac:dyDescent="0.3">
      <c r="A11" s="1"/>
      <c r="B11" s="5"/>
      <c r="C11" s="78" t="s">
        <v>66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ht="12" customHeight="1" x14ac:dyDescent="0.3">
      <c r="A12" s="1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7" ht="18.75" customHeight="1" x14ac:dyDescent="0.3">
      <c r="A13" s="1"/>
      <c r="B13" s="5"/>
      <c r="C13" s="78" t="s">
        <v>57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6"/>
    </row>
    <row r="14" spans="1:17" ht="18.75" customHeight="1" x14ac:dyDescent="0.3">
      <c r="A14" s="1"/>
      <c r="B14" s="5"/>
      <c r="C14" s="78" t="s">
        <v>67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x14ac:dyDescent="0.3">
      <c r="A15" s="1"/>
      <c r="B15" s="4"/>
      <c r="C15" s="78" t="s">
        <v>68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x14ac:dyDescent="0.3">
      <c r="A16" s="1"/>
      <c r="B16" s="4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8" x14ac:dyDescent="0.3">
      <c r="A17" s="1"/>
      <c r="B17" s="4"/>
      <c r="C17" s="78" t="s">
        <v>56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6"/>
    </row>
    <row r="18" spans="1:18" x14ac:dyDescent="0.3">
      <c r="A18" s="1"/>
      <c r="B18" s="4"/>
      <c r="C18" s="78" t="s">
        <v>74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</row>
    <row r="19" spans="1:18" x14ac:dyDescent="0.3">
      <c r="A19" s="1"/>
      <c r="B19" s="4"/>
      <c r="C19" s="78" t="s">
        <v>69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8" x14ac:dyDescent="0.3">
      <c r="A20" s="1"/>
      <c r="B20" s="4"/>
    </row>
    <row r="21" spans="1:18" x14ac:dyDescent="0.3">
      <c r="B21" s="79" t="s">
        <v>61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</row>
    <row r="22" spans="1:18" x14ac:dyDescent="0.3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spans="1:18" s="8" customFormat="1" ht="25.5" customHeight="1" x14ac:dyDescent="0.25">
      <c r="B23" s="81" t="s">
        <v>1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3"/>
    </row>
    <row r="24" spans="1:18" s="8" customFormat="1" ht="15.75" x14ac:dyDescent="0.25">
      <c r="B24" s="69" t="s">
        <v>2</v>
      </c>
      <c r="C24" s="70"/>
      <c r="D24" s="70"/>
      <c r="E24" s="70"/>
      <c r="F24" s="70"/>
      <c r="G24" s="71"/>
      <c r="H24" s="72"/>
      <c r="I24" s="69" t="s">
        <v>3</v>
      </c>
      <c r="J24" s="70"/>
      <c r="K24" s="70"/>
      <c r="L24" s="71"/>
      <c r="M24" s="72"/>
      <c r="N24" s="69" t="s">
        <v>4</v>
      </c>
      <c r="O24" s="70"/>
      <c r="P24" s="70"/>
      <c r="Q24" s="70"/>
      <c r="R24" s="71"/>
    </row>
    <row r="25" spans="1:18" s="8" customFormat="1" ht="16.5" thickBot="1" x14ac:dyDescent="0.3">
      <c r="B25" s="9" t="s">
        <v>5</v>
      </c>
      <c r="C25" s="10" t="s">
        <v>6</v>
      </c>
      <c r="D25" s="10" t="s">
        <v>7</v>
      </c>
      <c r="E25" s="10" t="s">
        <v>8</v>
      </c>
      <c r="F25" s="10" t="s">
        <v>9</v>
      </c>
      <c r="G25" s="10" t="s">
        <v>10</v>
      </c>
      <c r="H25" s="73"/>
      <c r="I25" s="9" t="s">
        <v>5</v>
      </c>
      <c r="J25" s="10" t="s">
        <v>11</v>
      </c>
      <c r="K25" s="10" t="s">
        <v>9</v>
      </c>
      <c r="L25" s="11" t="s">
        <v>12</v>
      </c>
      <c r="M25" s="73"/>
      <c r="N25" s="9" t="s">
        <v>5</v>
      </c>
      <c r="O25" s="10" t="s">
        <v>8</v>
      </c>
      <c r="P25" s="10" t="s">
        <v>7</v>
      </c>
      <c r="Q25" s="10" t="s">
        <v>9</v>
      </c>
      <c r="R25" s="11" t="s">
        <v>10</v>
      </c>
    </row>
    <row r="26" spans="1:18" s="8" customFormat="1" ht="39" thickBot="1" x14ac:dyDescent="0.3">
      <c r="B26" s="12" t="s">
        <v>13</v>
      </c>
      <c r="C26" s="13" t="s">
        <v>14</v>
      </c>
      <c r="D26" s="13" t="s">
        <v>15</v>
      </c>
      <c r="E26" s="14" t="s">
        <v>41</v>
      </c>
      <c r="F26" s="15">
        <v>10</v>
      </c>
      <c r="G26" s="16" t="s">
        <v>16</v>
      </c>
      <c r="H26" s="73"/>
      <c r="I26" s="9"/>
      <c r="J26" s="10"/>
      <c r="K26" s="10"/>
      <c r="L26" s="11"/>
      <c r="M26" s="73"/>
      <c r="N26" s="22" t="s">
        <v>21</v>
      </c>
      <c r="O26" s="30" t="s">
        <v>50</v>
      </c>
      <c r="P26" s="62" t="s">
        <v>0</v>
      </c>
      <c r="Q26" s="64" t="s">
        <v>0</v>
      </c>
      <c r="R26" s="23" t="s">
        <v>23</v>
      </c>
    </row>
    <row r="27" spans="1:18" s="8" customFormat="1" ht="25.5" x14ac:dyDescent="0.25">
      <c r="B27" s="17" t="s">
        <v>17</v>
      </c>
      <c r="C27" s="13" t="s">
        <v>14</v>
      </c>
      <c r="D27" s="13" t="s">
        <v>15</v>
      </c>
      <c r="E27" s="14" t="s">
        <v>42</v>
      </c>
      <c r="F27" s="15">
        <v>2000</v>
      </c>
      <c r="G27" s="16" t="s">
        <v>18</v>
      </c>
      <c r="H27" s="73"/>
      <c r="I27" s="9"/>
      <c r="J27" s="10"/>
      <c r="K27" s="10"/>
      <c r="L27" s="11"/>
      <c r="M27" s="73"/>
      <c r="N27" s="9"/>
      <c r="O27" s="10"/>
      <c r="P27" s="10"/>
      <c r="Q27" s="10"/>
      <c r="R27" s="11"/>
    </row>
    <row r="28" spans="1:18" s="8" customFormat="1" ht="25.5" x14ac:dyDescent="0.25">
      <c r="B28" s="17" t="s">
        <v>19</v>
      </c>
      <c r="C28" s="13" t="s">
        <v>14</v>
      </c>
      <c r="D28" s="13" t="s">
        <v>15</v>
      </c>
      <c r="E28" s="14" t="s">
        <v>43</v>
      </c>
      <c r="F28" s="18">
        <v>250</v>
      </c>
      <c r="G28" s="19" t="s">
        <v>20</v>
      </c>
      <c r="H28" s="74"/>
      <c r="I28" s="20"/>
      <c r="J28" s="13"/>
      <c r="K28" s="19"/>
      <c r="L28" s="21"/>
      <c r="M28" s="74"/>
      <c r="P28" s="13"/>
      <c r="R28" s="41"/>
    </row>
    <row r="29" spans="1:18" s="8" customFormat="1" ht="25.5" customHeight="1" x14ac:dyDescent="0.25">
      <c r="B29" s="66" t="s">
        <v>24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8"/>
    </row>
    <row r="30" spans="1:18" s="8" customFormat="1" ht="15.75" x14ac:dyDescent="0.25">
      <c r="B30" s="69" t="s">
        <v>2</v>
      </c>
      <c r="C30" s="70"/>
      <c r="D30" s="70"/>
      <c r="E30" s="70"/>
      <c r="F30" s="70"/>
      <c r="G30" s="71"/>
      <c r="H30" s="72"/>
      <c r="I30" s="69" t="s">
        <v>3</v>
      </c>
      <c r="J30" s="70"/>
      <c r="K30" s="70"/>
      <c r="L30" s="70"/>
      <c r="M30" s="51"/>
      <c r="N30" s="75" t="s">
        <v>4</v>
      </c>
      <c r="O30" s="76"/>
      <c r="P30" s="76"/>
      <c r="Q30" s="76"/>
      <c r="R30" s="77"/>
    </row>
    <row r="31" spans="1:18" s="8" customFormat="1" ht="16.5" thickBot="1" x14ac:dyDescent="0.3">
      <c r="B31" s="44" t="s">
        <v>5</v>
      </c>
      <c r="C31" s="45" t="s">
        <v>6</v>
      </c>
      <c r="D31" s="45" t="s">
        <v>7</v>
      </c>
      <c r="E31" s="45" t="s">
        <v>8</v>
      </c>
      <c r="F31" s="45" t="s">
        <v>9</v>
      </c>
      <c r="G31" s="46" t="s">
        <v>10</v>
      </c>
      <c r="H31" s="73"/>
      <c r="I31" s="44" t="s">
        <v>5</v>
      </c>
      <c r="J31" s="45" t="s">
        <v>11</v>
      </c>
      <c r="K31" s="45" t="s">
        <v>9</v>
      </c>
      <c r="L31" s="45" t="s">
        <v>12</v>
      </c>
      <c r="M31" s="52"/>
      <c r="N31" s="25" t="s">
        <v>5</v>
      </c>
      <c r="O31" s="10" t="s">
        <v>8</v>
      </c>
      <c r="P31" s="26" t="s">
        <v>7</v>
      </c>
      <c r="Q31" s="26" t="s">
        <v>9</v>
      </c>
      <c r="R31" s="27" t="s">
        <v>10</v>
      </c>
    </row>
    <row r="32" spans="1:18" s="8" customFormat="1" ht="39" thickBot="1" x14ac:dyDescent="0.3">
      <c r="B32" s="12" t="s">
        <v>25</v>
      </c>
      <c r="C32" s="13" t="s">
        <v>14</v>
      </c>
      <c r="D32" s="13" t="s">
        <v>15</v>
      </c>
      <c r="E32" s="13" t="s">
        <v>44</v>
      </c>
      <c r="F32" s="28">
        <v>10</v>
      </c>
      <c r="G32" s="23" t="s">
        <v>26</v>
      </c>
      <c r="H32" s="73"/>
      <c r="I32" s="29" t="s">
        <v>54</v>
      </c>
      <c r="J32" s="62" t="s">
        <v>0</v>
      </c>
      <c r="K32" s="42" t="s">
        <v>0</v>
      </c>
      <c r="L32" s="13" t="s">
        <v>15</v>
      </c>
      <c r="M32" s="34"/>
      <c r="N32" s="22" t="s">
        <v>28</v>
      </c>
      <c r="O32" s="30" t="s">
        <v>51</v>
      </c>
      <c r="P32" s="62" t="s">
        <v>0</v>
      </c>
      <c r="Q32" s="64" t="s">
        <v>0</v>
      </c>
      <c r="R32" s="23" t="s">
        <v>23</v>
      </c>
    </row>
    <row r="33" spans="2:18" s="8" customFormat="1" ht="39" thickBot="1" x14ac:dyDescent="0.3">
      <c r="B33" s="17" t="s">
        <v>29</v>
      </c>
      <c r="C33" s="13" t="s">
        <v>22</v>
      </c>
      <c r="D33" s="62" t="s">
        <v>0</v>
      </c>
      <c r="E33" s="13" t="s">
        <v>31</v>
      </c>
      <c r="F33" s="42" t="s">
        <v>0</v>
      </c>
      <c r="G33" s="23" t="s">
        <v>26</v>
      </c>
      <c r="H33" s="73"/>
      <c r="I33" s="29"/>
      <c r="J33" s="24" t="s">
        <v>32</v>
      </c>
      <c r="K33" s="43" t="e">
        <f>10^K32</f>
        <v>#VALUE!</v>
      </c>
      <c r="L33" s="13" t="s">
        <v>26</v>
      </c>
      <c r="M33" s="34"/>
      <c r="N33" s="22" t="s">
        <v>38</v>
      </c>
      <c r="O33" s="30" t="s">
        <v>49</v>
      </c>
      <c r="P33" s="62" t="s">
        <v>0</v>
      </c>
      <c r="Q33" s="64" t="s">
        <v>0</v>
      </c>
      <c r="R33" s="23" t="s">
        <v>39</v>
      </c>
    </row>
    <row r="34" spans="2:18" s="8" customFormat="1" ht="26.25" thickBot="1" x14ac:dyDescent="0.3">
      <c r="B34" s="17" t="s">
        <v>33</v>
      </c>
      <c r="C34" s="24" t="s">
        <v>14</v>
      </c>
      <c r="D34" s="13" t="s">
        <v>15</v>
      </c>
      <c r="E34" s="13" t="s">
        <v>45</v>
      </c>
      <c r="F34" s="31">
        <v>90</v>
      </c>
      <c r="G34" s="23" t="s">
        <v>34</v>
      </c>
      <c r="H34" s="73"/>
      <c r="I34" s="29" t="s">
        <v>27</v>
      </c>
      <c r="J34" s="62" t="s">
        <v>0</v>
      </c>
      <c r="K34" s="42" t="s">
        <v>0</v>
      </c>
      <c r="L34" s="47"/>
      <c r="M34" s="34"/>
      <c r="N34" s="22"/>
      <c r="O34" s="56"/>
      <c r="P34" s="16"/>
      <c r="Q34" s="54"/>
      <c r="R34" s="23"/>
    </row>
    <row r="35" spans="2:18" s="8" customFormat="1" ht="15.75" x14ac:dyDescent="0.25">
      <c r="B35" s="12" t="s">
        <v>35</v>
      </c>
      <c r="C35" s="24" t="s">
        <v>14</v>
      </c>
      <c r="D35" s="13" t="s">
        <v>15</v>
      </c>
      <c r="E35" s="13" t="s">
        <v>36</v>
      </c>
      <c r="F35" s="32">
        <v>90</v>
      </c>
      <c r="G35" s="23" t="s">
        <v>34</v>
      </c>
      <c r="H35" s="73"/>
      <c r="I35" s="48"/>
      <c r="J35" s="24"/>
      <c r="K35" s="13"/>
      <c r="L35" s="13"/>
      <c r="M35" s="34"/>
      <c r="N35" s="48"/>
      <c r="O35" s="47"/>
      <c r="P35" s="47"/>
      <c r="Q35" s="47"/>
      <c r="R35" s="41"/>
    </row>
    <row r="36" spans="2:18" s="8" customFormat="1" ht="16.5" thickBot="1" x14ac:dyDescent="0.3">
      <c r="B36" s="12" t="s">
        <v>40</v>
      </c>
      <c r="C36" s="24" t="s">
        <v>14</v>
      </c>
      <c r="D36" s="13" t="s">
        <v>15</v>
      </c>
      <c r="E36" s="13" t="s">
        <v>46</v>
      </c>
      <c r="F36" s="32">
        <v>9.2799999999999994</v>
      </c>
      <c r="G36" s="23" t="s">
        <v>34</v>
      </c>
      <c r="H36" s="73"/>
      <c r="I36" s="20"/>
      <c r="J36" s="13"/>
      <c r="K36" s="33"/>
      <c r="L36" s="13"/>
      <c r="M36" s="34"/>
      <c r="N36" s="55"/>
      <c r="O36" s="16"/>
      <c r="P36" s="24"/>
      <c r="Q36" s="16"/>
      <c r="R36" s="23"/>
    </row>
    <row r="37" spans="2:18" s="8" customFormat="1" ht="24" customHeight="1" thickBot="1" x14ac:dyDescent="0.3">
      <c r="B37" s="38" t="s">
        <v>37</v>
      </c>
      <c r="C37" s="35" t="s">
        <v>22</v>
      </c>
      <c r="D37" s="63" t="s">
        <v>0</v>
      </c>
      <c r="E37" s="36" t="s">
        <v>64</v>
      </c>
      <c r="F37" s="42" t="s">
        <v>0</v>
      </c>
      <c r="G37" s="40" t="s">
        <v>15</v>
      </c>
      <c r="H37" s="74"/>
      <c r="I37" s="49"/>
      <c r="J37" s="50"/>
      <c r="K37" s="50"/>
      <c r="L37" s="35"/>
      <c r="M37" s="53"/>
      <c r="N37" s="39"/>
      <c r="O37" s="37"/>
      <c r="P37" s="36"/>
      <c r="Q37" s="37"/>
      <c r="R37" s="40"/>
    </row>
  </sheetData>
  <mergeCells count="23">
    <mergeCell ref="C7:N7"/>
    <mergeCell ref="C9:N9"/>
    <mergeCell ref="C11:P11"/>
    <mergeCell ref="C10:Q10"/>
    <mergeCell ref="B4:P5"/>
    <mergeCell ref="C13:N13"/>
    <mergeCell ref="B21:R22"/>
    <mergeCell ref="B23:R23"/>
    <mergeCell ref="B24:G24"/>
    <mergeCell ref="H24:H28"/>
    <mergeCell ref="I24:L24"/>
    <mergeCell ref="M24:M28"/>
    <mergeCell ref="N24:R24"/>
    <mergeCell ref="C14:Q14"/>
    <mergeCell ref="C15:P15"/>
    <mergeCell ref="C17:N17"/>
    <mergeCell ref="C18:Q18"/>
    <mergeCell ref="C19:P19"/>
    <mergeCell ref="B29:R29"/>
    <mergeCell ref="B30:G30"/>
    <mergeCell ref="H30:H37"/>
    <mergeCell ref="I30:L30"/>
    <mergeCell ref="N30:R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showGridLines="0" zoomScale="90" zoomScaleNormal="90" workbookViewId="0">
      <selection activeCell="Y32" sqref="Y32"/>
    </sheetView>
  </sheetViews>
  <sheetFormatPr baseColWidth="10" defaultColWidth="11.42578125" defaultRowHeight="18.75" x14ac:dyDescent="0.3"/>
  <cols>
    <col min="1" max="1" width="3.85546875" style="2" customWidth="1"/>
    <col min="2" max="2" width="19.140625" style="2" customWidth="1"/>
    <col min="3" max="3" width="11.42578125" style="3" customWidth="1"/>
    <col min="4" max="4" width="19.28515625" style="2" customWidth="1"/>
    <col min="5" max="5" width="7.7109375" style="2" bestFit="1" customWidth="1"/>
    <col min="6" max="6" width="10.85546875" style="2" customWidth="1"/>
    <col min="7" max="7" width="9.140625" style="2" customWidth="1"/>
    <col min="8" max="8" width="0.85546875" style="2" customWidth="1"/>
    <col min="9" max="10" width="16.85546875" style="2" customWidth="1"/>
    <col min="11" max="11" width="10.85546875" style="2" customWidth="1"/>
    <col min="12" max="12" width="9.140625" style="2" customWidth="1"/>
    <col min="13" max="13" width="0.85546875" style="2" customWidth="1"/>
    <col min="14" max="15" width="16.85546875" style="2" customWidth="1"/>
    <col min="16" max="16" width="20.85546875" style="2" customWidth="1"/>
    <col min="17" max="17" width="10.85546875" style="2" customWidth="1"/>
    <col min="18" max="18" width="9.140625" style="2" customWidth="1"/>
    <col min="19" max="16384" width="11.42578125" style="2"/>
  </cols>
  <sheetData>
    <row r="1" spans="1:18" x14ac:dyDescent="0.3">
      <c r="A1" s="1"/>
      <c r="B1" s="1"/>
    </row>
    <row r="2" spans="1:18" x14ac:dyDescent="0.3">
      <c r="A2" s="1"/>
      <c r="B2" s="4" t="s">
        <v>65</v>
      </c>
    </row>
    <row r="3" spans="1:18" x14ac:dyDescent="0.3">
      <c r="A3" s="1"/>
      <c r="B3" s="4"/>
    </row>
    <row r="4" spans="1:18" ht="30.75" customHeight="1" x14ac:dyDescent="0.3">
      <c r="A4" s="1"/>
      <c r="B4" s="84" t="s">
        <v>72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8" x14ac:dyDescent="0.3">
      <c r="A5" s="1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8" x14ac:dyDescent="0.3">
      <c r="A6" s="1"/>
      <c r="B6" s="4"/>
    </row>
    <row r="7" spans="1:18" ht="18.75" customHeight="1" x14ac:dyDescent="0.3">
      <c r="A7" s="1"/>
      <c r="B7" s="5"/>
      <c r="C7" s="78" t="s">
        <v>70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65"/>
    </row>
    <row r="8" spans="1:18" ht="11.25" customHeight="1" x14ac:dyDescent="0.3">
      <c r="A8" s="1"/>
      <c r="B8" s="5"/>
      <c r="C8" s="65"/>
      <c r="D8" s="65"/>
      <c r="E8" s="65"/>
      <c r="F8" s="65"/>
      <c r="G8" s="65"/>
      <c r="H8" s="65"/>
      <c r="I8" s="65"/>
      <c r="J8" s="65"/>
    </row>
    <row r="9" spans="1:18" ht="17.25" customHeight="1" x14ac:dyDescent="0.3">
      <c r="A9" s="1"/>
      <c r="B9" s="5"/>
      <c r="C9" s="78" t="s">
        <v>47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65"/>
    </row>
    <row r="10" spans="1:18" ht="18.75" customHeight="1" x14ac:dyDescent="0.3">
      <c r="A10" s="1"/>
      <c r="B10" s="5"/>
      <c r="C10" s="78" t="s">
        <v>73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61" t="s">
        <v>59</v>
      </c>
    </row>
    <row r="11" spans="1:18" ht="18.75" customHeight="1" x14ac:dyDescent="0.3">
      <c r="A11" s="1"/>
      <c r="B11" s="5"/>
      <c r="C11" s="78" t="s">
        <v>66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8" ht="12" customHeight="1" x14ac:dyDescent="0.3">
      <c r="A12" s="1"/>
      <c r="B12" s="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8" ht="18.75" customHeight="1" x14ac:dyDescent="0.3">
      <c r="A13" s="1"/>
      <c r="B13" s="5"/>
      <c r="C13" s="78" t="s">
        <v>57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65"/>
    </row>
    <row r="14" spans="1:18" ht="18.75" customHeight="1" x14ac:dyDescent="0.3">
      <c r="A14" s="1"/>
      <c r="B14" s="5"/>
      <c r="C14" s="78" t="s">
        <v>67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8" ht="18.75" customHeight="1" x14ac:dyDescent="0.3">
      <c r="A15" s="1"/>
      <c r="B15" s="4"/>
      <c r="C15" s="78" t="s">
        <v>68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8" x14ac:dyDescent="0.3">
      <c r="A16" s="1"/>
      <c r="B16" s="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9" ht="18.75" customHeight="1" x14ac:dyDescent="0.3">
      <c r="A17" s="1"/>
      <c r="B17" s="4"/>
      <c r="C17" s="78" t="s">
        <v>56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65"/>
    </row>
    <row r="18" spans="1:19" ht="18.75" customHeight="1" x14ac:dyDescent="0.3">
      <c r="A18" s="1"/>
      <c r="B18" s="4"/>
      <c r="C18" s="78" t="s">
        <v>74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</row>
    <row r="19" spans="1:19" ht="18.75" customHeight="1" x14ac:dyDescent="0.3">
      <c r="A19" s="1"/>
      <c r="B19" s="4"/>
      <c r="C19" s="78" t="s">
        <v>69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9" x14ac:dyDescent="0.3">
      <c r="A20" s="1"/>
      <c r="B20" s="4"/>
    </row>
    <row r="21" spans="1:19" x14ac:dyDescent="0.3">
      <c r="B21" s="79" t="s">
        <v>61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61" t="s">
        <v>60</v>
      </c>
    </row>
    <row r="22" spans="1:19" x14ac:dyDescent="0.3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spans="1:19" s="8" customFormat="1" ht="25.5" customHeight="1" x14ac:dyDescent="0.25">
      <c r="B23" s="81" t="s">
        <v>1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3"/>
    </row>
    <row r="24" spans="1:19" s="8" customFormat="1" ht="15.75" x14ac:dyDescent="0.25">
      <c r="B24" s="69" t="s">
        <v>2</v>
      </c>
      <c r="C24" s="70"/>
      <c r="D24" s="70"/>
      <c r="E24" s="70"/>
      <c r="F24" s="70"/>
      <c r="G24" s="71"/>
      <c r="H24" s="72"/>
      <c r="I24" s="69" t="s">
        <v>3</v>
      </c>
      <c r="J24" s="70"/>
      <c r="K24" s="70"/>
      <c r="L24" s="71"/>
      <c r="M24" s="72"/>
      <c r="N24" s="69" t="s">
        <v>4</v>
      </c>
      <c r="O24" s="70"/>
      <c r="P24" s="70"/>
      <c r="Q24" s="70"/>
      <c r="R24" s="71"/>
    </row>
    <row r="25" spans="1:19" s="8" customFormat="1" ht="16.5" thickBot="1" x14ac:dyDescent="0.3">
      <c r="B25" s="9" t="s">
        <v>5</v>
      </c>
      <c r="C25" s="10" t="s">
        <v>6</v>
      </c>
      <c r="D25" s="10" t="s">
        <v>7</v>
      </c>
      <c r="E25" s="10" t="s">
        <v>8</v>
      </c>
      <c r="F25" s="10" t="s">
        <v>9</v>
      </c>
      <c r="G25" s="10" t="s">
        <v>10</v>
      </c>
      <c r="H25" s="73"/>
      <c r="I25" s="9" t="s">
        <v>5</v>
      </c>
      <c r="J25" s="10" t="s">
        <v>11</v>
      </c>
      <c r="K25" s="10" t="s">
        <v>9</v>
      </c>
      <c r="L25" s="11" t="s">
        <v>12</v>
      </c>
      <c r="M25" s="73"/>
      <c r="N25" s="9" t="s">
        <v>5</v>
      </c>
      <c r="O25" s="10" t="s">
        <v>8</v>
      </c>
      <c r="P25" s="10" t="s">
        <v>7</v>
      </c>
      <c r="Q25" s="10" t="s">
        <v>9</v>
      </c>
      <c r="R25" s="11" t="s">
        <v>10</v>
      </c>
    </row>
    <row r="26" spans="1:19" s="8" customFormat="1" ht="39.75" thickTop="1" thickBot="1" x14ac:dyDescent="0.3">
      <c r="B26" s="12" t="s">
        <v>13</v>
      </c>
      <c r="C26" s="13" t="s">
        <v>14</v>
      </c>
      <c r="D26" s="13" t="s">
        <v>15</v>
      </c>
      <c r="E26" s="14" t="s">
        <v>41</v>
      </c>
      <c r="F26" s="15">
        <v>10</v>
      </c>
      <c r="G26" s="16" t="s">
        <v>16</v>
      </c>
      <c r="H26" s="73"/>
      <c r="I26" s="9"/>
      <c r="J26" s="10"/>
      <c r="K26" s="10"/>
      <c r="L26" s="11"/>
      <c r="M26" s="73"/>
      <c r="N26" s="22" t="s">
        <v>21</v>
      </c>
      <c r="O26" s="30" t="s">
        <v>50</v>
      </c>
      <c r="P26" s="59" t="s">
        <v>55</v>
      </c>
      <c r="Q26" s="58">
        <f ca="1">_xll.RiskOutput()+_xll.RiskPoisson(F27*F28/1000/F26)</f>
        <v>50</v>
      </c>
      <c r="R26" s="23" t="s">
        <v>23</v>
      </c>
    </row>
    <row r="27" spans="1:19" s="8" customFormat="1" ht="26.25" thickTop="1" x14ac:dyDescent="0.25">
      <c r="B27" s="17" t="s">
        <v>17</v>
      </c>
      <c r="C27" s="13" t="s">
        <v>14</v>
      </c>
      <c r="D27" s="13" t="s">
        <v>15</v>
      </c>
      <c r="E27" s="14" t="s">
        <v>42</v>
      </c>
      <c r="F27" s="15">
        <v>2000</v>
      </c>
      <c r="G27" s="16" t="s">
        <v>18</v>
      </c>
      <c r="H27" s="73"/>
      <c r="I27" s="9"/>
      <c r="J27" s="10"/>
      <c r="K27" s="10"/>
      <c r="L27" s="11"/>
      <c r="M27" s="73"/>
      <c r="N27" s="9"/>
      <c r="O27" s="10"/>
      <c r="P27" s="10"/>
      <c r="Q27" s="10"/>
      <c r="R27" s="11"/>
    </row>
    <row r="28" spans="1:19" s="8" customFormat="1" ht="25.5" x14ac:dyDescent="0.25">
      <c r="B28" s="17" t="s">
        <v>19</v>
      </c>
      <c r="C28" s="13" t="s">
        <v>14</v>
      </c>
      <c r="D28" s="13" t="s">
        <v>15</v>
      </c>
      <c r="E28" s="14" t="s">
        <v>43</v>
      </c>
      <c r="F28" s="18">
        <v>250</v>
      </c>
      <c r="G28" s="19" t="s">
        <v>20</v>
      </c>
      <c r="H28" s="74"/>
      <c r="I28" s="20"/>
      <c r="J28" s="13"/>
      <c r="K28" s="19"/>
      <c r="L28" s="21"/>
      <c r="M28" s="74"/>
      <c r="P28" s="13"/>
      <c r="R28" s="41"/>
    </row>
    <row r="29" spans="1:19" s="8" customFormat="1" ht="25.5" customHeight="1" x14ac:dyDescent="0.25">
      <c r="B29" s="66" t="s">
        <v>24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8"/>
    </row>
    <row r="30" spans="1:19" s="8" customFormat="1" ht="15.75" x14ac:dyDescent="0.25">
      <c r="B30" s="69" t="s">
        <v>2</v>
      </c>
      <c r="C30" s="70"/>
      <c r="D30" s="70"/>
      <c r="E30" s="70"/>
      <c r="F30" s="70"/>
      <c r="G30" s="71"/>
      <c r="H30" s="72"/>
      <c r="I30" s="69" t="s">
        <v>3</v>
      </c>
      <c r="J30" s="70"/>
      <c r="K30" s="70"/>
      <c r="L30" s="70"/>
      <c r="M30" s="51"/>
      <c r="N30" s="75" t="s">
        <v>4</v>
      </c>
      <c r="O30" s="76"/>
      <c r="P30" s="76"/>
      <c r="Q30" s="76"/>
      <c r="R30" s="77"/>
    </row>
    <row r="31" spans="1:19" s="8" customFormat="1" ht="16.5" thickBot="1" x14ac:dyDescent="0.3">
      <c r="B31" s="44" t="s">
        <v>5</v>
      </c>
      <c r="C31" s="45" t="s">
        <v>6</v>
      </c>
      <c r="D31" s="45" t="s">
        <v>7</v>
      </c>
      <c r="E31" s="45" t="s">
        <v>8</v>
      </c>
      <c r="F31" s="45" t="s">
        <v>9</v>
      </c>
      <c r="G31" s="46" t="s">
        <v>10</v>
      </c>
      <c r="H31" s="73"/>
      <c r="I31" s="44" t="s">
        <v>5</v>
      </c>
      <c r="J31" s="45" t="s">
        <v>11</v>
      </c>
      <c r="K31" s="45" t="s">
        <v>9</v>
      </c>
      <c r="L31" s="45" t="s">
        <v>12</v>
      </c>
      <c r="M31" s="52"/>
      <c r="N31" s="25" t="s">
        <v>5</v>
      </c>
      <c r="O31" s="10" t="s">
        <v>8</v>
      </c>
      <c r="P31" s="26" t="s">
        <v>7</v>
      </c>
      <c r="Q31" s="26" t="s">
        <v>9</v>
      </c>
      <c r="R31" s="27" t="s">
        <v>10</v>
      </c>
    </row>
    <row r="32" spans="1:19" s="8" customFormat="1" ht="39.75" thickTop="1" thickBot="1" x14ac:dyDescent="0.3">
      <c r="B32" s="12" t="s">
        <v>25</v>
      </c>
      <c r="C32" s="13" t="s">
        <v>14</v>
      </c>
      <c r="D32" s="13" t="s">
        <v>15</v>
      </c>
      <c r="E32" s="13" t="s">
        <v>44</v>
      </c>
      <c r="F32" s="28">
        <v>10</v>
      </c>
      <c r="G32" s="23" t="s">
        <v>26</v>
      </c>
      <c r="H32" s="73"/>
      <c r="I32" s="29" t="s">
        <v>54</v>
      </c>
      <c r="J32" s="59" t="s">
        <v>63</v>
      </c>
      <c r="K32" s="57">
        <f ca="1">LOG(F33)-(F34-F35)/F36+K35</f>
        <v>0.83463260633609193</v>
      </c>
      <c r="L32" s="13" t="s">
        <v>15</v>
      </c>
      <c r="M32" s="34"/>
      <c r="N32" s="22" t="s">
        <v>28</v>
      </c>
      <c r="O32" s="30" t="s">
        <v>51</v>
      </c>
      <c r="P32" s="59" t="s">
        <v>52</v>
      </c>
      <c r="Q32" s="58">
        <f ca="1">_xll.RiskOutput("[N4]pu")+_xll.RiskPoisson(Q26*10^-K34)</f>
        <v>2</v>
      </c>
      <c r="R32" s="23" t="s">
        <v>23</v>
      </c>
    </row>
    <row r="33" spans="2:18" s="8" customFormat="1" ht="39.75" thickTop="1" thickBot="1" x14ac:dyDescent="0.3">
      <c r="B33" s="17" t="s">
        <v>29</v>
      </c>
      <c r="C33" s="13" t="s">
        <v>22</v>
      </c>
      <c r="D33" s="59" t="s">
        <v>30</v>
      </c>
      <c r="E33" s="13" t="s">
        <v>31</v>
      </c>
      <c r="F33" s="57">
        <f ca="1">_xll.RiskOutput("Decimal reduction time ref, D*")+_xll.RiskPert(1,5,20)</f>
        <v>6.8333333333333339</v>
      </c>
      <c r="G33" s="23" t="s">
        <v>26</v>
      </c>
      <c r="H33" s="73"/>
      <c r="I33" s="29"/>
      <c r="J33" s="24" t="s">
        <v>32</v>
      </c>
      <c r="K33" s="43">
        <f ca="1">10^K32</f>
        <v>6.8333333333333366</v>
      </c>
      <c r="L33" s="13" t="s">
        <v>26</v>
      </c>
      <c r="M33" s="34"/>
      <c r="N33" s="22" t="s">
        <v>38</v>
      </c>
      <c r="O33" s="30" t="s">
        <v>49</v>
      </c>
      <c r="P33" s="59" t="s">
        <v>58</v>
      </c>
      <c r="Q33" s="7">
        <f ca="1">1-_xll.RiskTarget(Q32,0)</f>
        <v>1</v>
      </c>
      <c r="R33" s="23" t="s">
        <v>39</v>
      </c>
    </row>
    <row r="34" spans="2:18" s="8" customFormat="1" ht="42" customHeight="1" thickTop="1" thickBot="1" x14ac:dyDescent="0.3">
      <c r="B34" s="17" t="s">
        <v>33</v>
      </c>
      <c r="C34" s="24" t="s">
        <v>14</v>
      </c>
      <c r="D34" s="13" t="s">
        <v>15</v>
      </c>
      <c r="E34" s="13" t="s">
        <v>45</v>
      </c>
      <c r="F34" s="31">
        <v>90</v>
      </c>
      <c r="G34" s="23" t="s">
        <v>34</v>
      </c>
      <c r="H34" s="73"/>
      <c r="I34" s="29" t="s">
        <v>27</v>
      </c>
      <c r="J34" s="59" t="s">
        <v>53</v>
      </c>
      <c r="K34" s="57">
        <f ca="1">F32/K33</f>
        <v>1.4634146341463408</v>
      </c>
      <c r="L34" s="47"/>
      <c r="M34" s="34"/>
      <c r="N34" s="22"/>
      <c r="O34" s="56"/>
      <c r="P34" s="16"/>
      <c r="Q34" s="54"/>
      <c r="R34" s="23"/>
    </row>
    <row r="35" spans="2:18" s="8" customFormat="1" ht="16.5" thickTop="1" x14ac:dyDescent="0.25">
      <c r="B35" s="12" t="s">
        <v>35</v>
      </c>
      <c r="C35" s="24" t="s">
        <v>14</v>
      </c>
      <c r="D35" s="13" t="s">
        <v>15</v>
      </c>
      <c r="E35" s="13" t="s">
        <v>36</v>
      </c>
      <c r="F35" s="32">
        <v>90</v>
      </c>
      <c r="G35" s="23" t="s">
        <v>34</v>
      </c>
      <c r="H35" s="73"/>
      <c r="I35" s="48"/>
      <c r="J35" s="24"/>
      <c r="K35" s="13"/>
      <c r="L35" s="13"/>
      <c r="M35" s="34"/>
      <c r="N35" s="48"/>
      <c r="O35" s="47"/>
      <c r="P35" s="47"/>
      <c r="Q35" s="47"/>
      <c r="R35" s="41"/>
    </row>
    <row r="36" spans="2:18" s="8" customFormat="1" ht="16.5" thickBot="1" x14ac:dyDescent="0.3">
      <c r="B36" s="12" t="s">
        <v>40</v>
      </c>
      <c r="C36" s="24" t="s">
        <v>14</v>
      </c>
      <c r="D36" s="13" t="s">
        <v>15</v>
      </c>
      <c r="E36" s="13" t="s">
        <v>46</v>
      </c>
      <c r="F36" s="32">
        <v>9.2799999999999994</v>
      </c>
      <c r="G36" s="23" t="s">
        <v>34</v>
      </c>
      <c r="H36" s="73"/>
      <c r="I36" s="20"/>
      <c r="J36" s="13"/>
      <c r="K36" s="33"/>
      <c r="L36" s="13"/>
      <c r="M36" s="34"/>
      <c r="N36" s="55"/>
      <c r="O36" s="16"/>
      <c r="P36" s="24"/>
      <c r="Q36" s="16"/>
      <c r="R36" s="23"/>
    </row>
    <row r="37" spans="2:18" s="8" customFormat="1" ht="24" customHeight="1" thickTop="1" thickBot="1" x14ac:dyDescent="0.3">
      <c r="B37" s="38" t="s">
        <v>37</v>
      </c>
      <c r="C37" s="35" t="s">
        <v>22</v>
      </c>
      <c r="D37" s="60" t="s">
        <v>62</v>
      </c>
      <c r="E37" s="36" t="s">
        <v>48</v>
      </c>
      <c r="F37" s="57">
        <f ca="1">_xll.RiskNormal(0,0.06)</f>
        <v>0</v>
      </c>
      <c r="G37" s="40" t="s">
        <v>15</v>
      </c>
      <c r="H37" s="74"/>
      <c r="I37" s="49"/>
      <c r="J37" s="50"/>
      <c r="K37" s="50"/>
      <c r="L37" s="35"/>
      <c r="M37" s="53"/>
      <c r="N37" s="39"/>
      <c r="O37" s="37"/>
      <c r="P37" s="36"/>
      <c r="Q37" s="37"/>
      <c r="R37" s="40"/>
    </row>
    <row r="38" spans="2:18" ht="19.5" thickTop="1" x14ac:dyDescent="0.3">
      <c r="D38" s="30"/>
    </row>
  </sheetData>
  <mergeCells count="23">
    <mergeCell ref="B29:R29"/>
    <mergeCell ref="B30:G30"/>
    <mergeCell ref="H30:H37"/>
    <mergeCell ref="I30:L30"/>
    <mergeCell ref="N30:R30"/>
    <mergeCell ref="B23:R23"/>
    <mergeCell ref="B24:G24"/>
    <mergeCell ref="H24:H28"/>
    <mergeCell ref="I24:L24"/>
    <mergeCell ref="M24:M28"/>
    <mergeCell ref="N24:R24"/>
    <mergeCell ref="B21:R22"/>
    <mergeCell ref="B4:P5"/>
    <mergeCell ref="C7:N7"/>
    <mergeCell ref="C9:N9"/>
    <mergeCell ref="C10:Q10"/>
    <mergeCell ref="C11:P11"/>
    <mergeCell ref="C13:N13"/>
    <mergeCell ref="C14:Q14"/>
    <mergeCell ref="C15:P15"/>
    <mergeCell ref="C17:N17"/>
    <mergeCell ref="C18:Q18"/>
    <mergeCell ref="C19:P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Exercise</vt:lpstr>
      <vt:lpstr>Solutions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laure.pujol</dc:creator>
  <cp:lastModifiedBy>Géraldine Boué</cp:lastModifiedBy>
  <cp:lastPrinted>2013-02-26T12:22:22Z</cp:lastPrinted>
  <dcterms:created xsi:type="dcterms:W3CDTF">2013-02-18T15:11:19Z</dcterms:created>
  <dcterms:modified xsi:type="dcterms:W3CDTF">2017-02-22T13:51:14Z</dcterms:modified>
</cp:coreProperties>
</file>