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40" windowWidth="19320" windowHeight="12060"/>
  </bookViews>
  <sheets>
    <sheet name="Exercise" sheetId="19" r:id="rId1"/>
    <sheet name="Solutions" sheetId="27" r:id="rId2"/>
  </sheets>
  <definedNames>
    <definedName name="_AtRisk_FitDataRange_FIT_2EA2D_31513" localSheetId="1" hidden="1">#REF!</definedName>
    <definedName name="_AtRisk_FitDataRange_FIT_2EA2D_31513" hidden="1">#REF!</definedName>
    <definedName name="_AtRisk_FitDataRange_FIT_3087D_87EE6" localSheetId="1" hidden="1">#REF!</definedName>
    <definedName name="_AtRisk_FitDataRange_FIT_3087D_87EE6" hidden="1">#REF!</definedName>
    <definedName name="_AtRisk_FitDataRange_FIT_99744_23E30" localSheetId="1" hidden="1">#REF!</definedName>
    <definedName name="_AtRisk_FitDataRange_FIT_99744_23E30" hidden="1">#REF!</definedName>
    <definedName name="_AtRisk_FitDataRange_FIT_A00CB_F2A49" localSheetId="1" hidden="1">#REF!</definedName>
    <definedName name="_AtRisk_FitDataRange_FIT_A00CB_F2A49" hidden="1">#REF!</definedName>
    <definedName name="_AtRisk_FitDataRange_FIT_EFCC9_7E729" localSheetId="1" hidden="1">#REF!</definedName>
    <definedName name="_AtRisk_FitDataRange_FIT_EFCC9_7E729" hidden="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"T46ZT21QM9IQQTJ8KIWNV13Q"</definedName>
    <definedName name="PalisadeReportWorkbookCreatedBy">"AtRisk"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FALSE</definedName>
    <definedName name="riskATSSinputsGraphs" hidden="1">FALSE</definedName>
    <definedName name="riskATSSoutputStatistic" hidden="1">6</definedName>
    <definedName name="riskATSSpercentChangeGraph" hidden="1">FALSE</definedName>
    <definedName name="riskATSSpercentileGraph" hidden="1">TRUE</definedName>
    <definedName name="riskATSSpercentileValue" hidden="1">0.95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F43" i="27" l="1"/>
  <c r="F21" i="27"/>
  <c r="F20" i="27"/>
  <c r="F11" i="27"/>
  <c r="F15" i="27"/>
  <c r="F46" i="27"/>
  <c r="F47" i="27"/>
  <c r="F27" i="27"/>
  <c r="F23" i="27"/>
  <c r="F44" i="27"/>
  <c r="F22" i="27"/>
  <c r="F45" i="27"/>
</calcChain>
</file>

<file path=xl/sharedStrings.xml><?xml version="1.0" encoding="utf-8"?>
<sst xmlns="http://schemas.openxmlformats.org/spreadsheetml/2006/main" count="82" uniqueCount="32">
  <si>
    <t>N</t>
  </si>
  <si>
    <t>Input</t>
  </si>
  <si>
    <t>Symbol</t>
  </si>
  <si>
    <t>Implementation</t>
  </si>
  <si>
    <t>Unit</t>
  </si>
  <si>
    <t>Initial level of contamination</t>
  </si>
  <si>
    <r>
      <t>log N</t>
    </r>
    <r>
      <rPr>
        <vertAlign val="subscript"/>
        <sz val="11"/>
        <color rgb="FF000000"/>
        <rFont val="Times New Roman"/>
        <family val="1"/>
      </rPr>
      <t>0</t>
    </r>
  </si>
  <si>
    <t>?</t>
  </si>
  <si>
    <r>
      <t xml:space="preserve">1- Implement on @Risk the calculation the level of bacteria in a product containing 1 million of bacteria initially and receiving 4 logs of thermal inactivation. </t>
    </r>
    <r>
      <rPr>
        <i/>
        <sz val="11"/>
        <color theme="1"/>
        <rFont val="Calibri"/>
        <family val="2"/>
        <scheme val="minor"/>
      </rPr>
      <t>Equation of thermal inactivation is given in the chapter on “Quantitative microbial risk assessment during food processing”.</t>
    </r>
  </si>
  <si>
    <t>PC</t>
  </si>
  <si>
    <t>cfu/product</t>
  </si>
  <si>
    <t xml:space="preserve">log </t>
  </si>
  <si>
    <t>Level of bacteria after heat treatment</t>
  </si>
  <si>
    <t>Log reduction (Process Criteria)</t>
  </si>
  <si>
    <t>2- What is the mean value of bacteria after treatment?</t>
  </si>
  <si>
    <t xml:space="preserve">4- What is the prevalence (percentage of packs contaminated)? </t>
  </si>
  <si>
    <t>P(one bacterium to survive)</t>
  </si>
  <si>
    <r>
      <t>N</t>
    </r>
    <r>
      <rPr>
        <vertAlign val="subscript"/>
        <sz val="11"/>
        <color rgb="FF000000"/>
        <rFont val="Times New Roman"/>
        <family val="1"/>
      </rPr>
      <t>0</t>
    </r>
  </si>
  <si>
    <r>
      <t xml:space="preserve">1- Implement on @Risk the calculation the level of bacteria in a product containing 1 million of bacteria initially and receiving 4 logs of thermal inactivation. </t>
    </r>
    <r>
      <rPr>
        <i/>
        <sz val="11"/>
        <color theme="1"/>
        <rFont val="Times New Roman"/>
        <family val="1"/>
      </rPr>
      <t>Equation of thermal inactivation is given in the chapter on “Quantitative microbial risk assessment during food processing”.</t>
    </r>
  </si>
  <si>
    <t>5- Change the initial contamination to 10 000 per product and calculate after treatment the mean value of bacteria, the 5th and 95th percentiles and the prevalence.</t>
  </si>
  <si>
    <t>Mean</t>
  </si>
  <si>
    <t>Prevalence</t>
  </si>
  <si>
    <t>%</t>
  </si>
  <si>
    <r>
      <t>Figure E3-1:</t>
    </r>
    <r>
      <rPr>
        <sz val="11"/>
        <color theme="1"/>
        <rFont val="Times New Roman"/>
        <family val="1"/>
      </rPr>
      <t xml:space="preserve"> Level of bacteria after heat treatment with No = 1 000 000 cfu/product</t>
    </r>
  </si>
  <si>
    <r>
      <t>Figure E3-2:</t>
    </r>
    <r>
      <rPr>
        <sz val="11"/>
        <color theme="1"/>
        <rFont val="Times New Roman"/>
        <family val="1"/>
      </rPr>
      <t xml:space="preserve"> Level of bacteria after heat treatment with No = 10 000 cfu/product</t>
    </r>
  </si>
  <si>
    <r>
      <t>5</t>
    </r>
    <r>
      <rPr>
        <vertAlign val="superscript"/>
        <sz val="11"/>
        <color theme="3"/>
        <rFont val="Times New Roman"/>
        <family val="1"/>
      </rPr>
      <t>th</t>
    </r>
    <r>
      <rPr>
        <sz val="11"/>
        <color theme="3"/>
        <rFont val="Times New Roman"/>
        <family val="1"/>
      </rPr>
      <t xml:space="preserve"> Percentile</t>
    </r>
  </si>
  <si>
    <r>
      <t>95</t>
    </r>
    <r>
      <rPr>
        <vertAlign val="superscript"/>
        <sz val="11"/>
        <color theme="3"/>
        <rFont val="Times New Roman"/>
        <family val="1"/>
      </rPr>
      <t>th</t>
    </r>
    <r>
      <rPr>
        <sz val="11"/>
        <color theme="3"/>
        <rFont val="Times New Roman"/>
        <family val="1"/>
      </rPr>
      <t xml:space="preserve"> Percentile</t>
    </r>
  </si>
  <si>
    <r>
      <t>5</t>
    </r>
    <r>
      <rPr>
        <vertAlign val="superscript"/>
        <sz val="11"/>
        <rFont val="Times New Roman"/>
        <family val="1"/>
      </rPr>
      <t>th</t>
    </r>
    <r>
      <rPr>
        <sz val="11"/>
        <rFont val="Times New Roman"/>
        <family val="1"/>
      </rPr>
      <t xml:space="preserve"> Percentile</t>
    </r>
  </si>
  <si>
    <r>
      <t>95</t>
    </r>
    <r>
      <rPr>
        <vertAlign val="superscript"/>
        <sz val="11"/>
        <rFont val="Times New Roman"/>
        <family val="1"/>
      </rPr>
      <t>th</t>
    </r>
    <r>
      <rPr>
        <sz val="11"/>
        <rFont val="Times New Roman"/>
        <family val="1"/>
      </rPr>
      <t xml:space="preserve"> Percentile</t>
    </r>
  </si>
  <si>
    <r>
      <t xml:space="preserve">3- What are the 5th and 95th percentiles after treatment? </t>
    </r>
    <r>
      <rPr>
        <i/>
        <sz val="11"/>
        <color theme="1"/>
        <rFont val="Calibri"/>
        <family val="2"/>
        <scheme val="minor"/>
      </rPr>
      <t>Note that the thermal inactivation is a probabilistic phenomenon.</t>
    </r>
  </si>
  <si>
    <t>E6.3 - Thermal inactivation</t>
  </si>
  <si>
    <t>Solutions: E6.3 - Thermal inactivation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</si>
</sst>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%"/>
    <numFmt numFmtId="166" formatCode="0\ &quot;cfu/product&quot;"/>
  </numFmts>
  <fonts count="26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4"/>
      <color theme="1"/>
      <name val="Times New Roman"/>
      <family val="2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b/>
      <sz val="11"/>
      <color theme="3"/>
      <name val="Times New Roman"/>
      <family val="1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sz val="14"/>
      <name val="Times New Roman"/>
      <family val="1"/>
    </font>
    <font>
      <vertAlign val="superscript"/>
      <sz val="11"/>
      <color theme="3"/>
      <name val="Times New Roman"/>
      <family val="1"/>
    </font>
    <font>
      <sz val="11"/>
      <color theme="3"/>
      <name val="Times New Roman"/>
      <family val="1"/>
    </font>
    <font>
      <vertAlign val="super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7FFCB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9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6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left" vertical="top" wrapText="1"/>
    </xf>
    <xf numFmtId="0" fontId="10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20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10" fillId="0" borderId="0" xfId="0" applyNumberFormat="1" applyFont="1" applyFill="1" applyAlignment="1">
      <alignment horizontal="center"/>
    </xf>
    <xf numFmtId="166" fontId="7" fillId="4" borderId="6" xfId="0" applyNumberFormat="1" applyFont="1" applyFill="1" applyBorder="1" applyAlignment="1">
      <alignment horizontal="center" vertical="center"/>
    </xf>
    <xf numFmtId="9" fontId="7" fillId="4" borderId="6" xfId="0" applyNumberFormat="1" applyFont="1" applyFill="1" applyBorder="1" applyAlignment="1">
      <alignment horizontal="center" vertical="center"/>
    </xf>
    <xf numFmtId="164" fontId="7" fillId="4" borderId="6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13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readingOrder="1"/>
    </xf>
    <xf numFmtId="0" fontId="21" fillId="0" borderId="0" xfId="0" applyFont="1" applyFill="1"/>
    <xf numFmtId="1" fontId="10" fillId="0" borderId="0" xfId="0" applyNumberFormat="1" applyFont="1" applyFill="1" applyAlignment="1">
      <alignment horizontal="center"/>
    </xf>
    <xf numFmtId="165" fontId="10" fillId="0" borderId="0" xfId="1" applyNumberFormat="1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22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Pourcentage" xfId="1" builtinId="5"/>
  </cellStyles>
  <dxfs count="3"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137582</xdr:colOff>
      <xdr:row>21</xdr:row>
      <xdr:rowOff>358099</xdr:rowOff>
    </xdr:from>
    <xdr:to>
      <xdr:col>13</xdr:col>
      <xdr:colOff>296331</xdr:colOff>
      <xdr:row>35</xdr:row>
      <xdr:rowOff>110066</xdr:rowOff>
    </xdr:to>
    <xdr:pic>
      <xdr:nvPicPr>
        <xdr:cNvPr id="15" name="Image 1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593"/>
        <a:stretch/>
      </xdr:blipFill>
      <xdr:spPr bwMode="auto">
        <a:xfrm>
          <a:off x="7852832" y="5702682"/>
          <a:ext cx="4423832" cy="3212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5556</xdr:colOff>
      <xdr:row>6</xdr:row>
      <xdr:rowOff>45244</xdr:rowOff>
    </xdr:from>
    <xdr:to>
      <xdr:col>13</xdr:col>
      <xdr:colOff>130968</xdr:colOff>
      <xdr:row>10</xdr:row>
      <xdr:rowOff>107156</xdr:rowOff>
    </xdr:to>
    <xdr:sp macro="" textlink="">
      <xdr:nvSpPr>
        <xdr:cNvPr id="4" name="Rectangular Callout 4"/>
        <xdr:cNvSpPr/>
      </xdr:nvSpPr>
      <xdr:spPr>
        <a:xfrm>
          <a:off x="8935244" y="1283494"/>
          <a:ext cx="3173412" cy="990600"/>
        </a:xfrm>
        <a:prstGeom prst="wedgeRectCallout">
          <a:avLst>
            <a:gd name="adj1" fmla="val -135894"/>
            <a:gd name="adj2" fmla="val 58764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log reduction of 4 logs is applied (= Process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Criteria PC). With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deterministic approach the thermal inactivation is calculated with the following equation: 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Log10 N = log10 N0 – PC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which is equivalent to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N=10^(log10 N0 - PC).</a:t>
          </a:r>
          <a:endParaRPr lang="en-GB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1588</xdr:colOff>
      <xdr:row>10</xdr:row>
      <xdr:rowOff>196056</xdr:rowOff>
    </xdr:from>
    <xdr:to>
      <xdr:col>13</xdr:col>
      <xdr:colOff>130968</xdr:colOff>
      <xdr:row>12</xdr:row>
      <xdr:rowOff>62706</xdr:rowOff>
    </xdr:to>
    <xdr:sp macro="" textlink="">
      <xdr:nvSpPr>
        <xdr:cNvPr id="5" name="Rectangular Callout 4"/>
        <xdr:cNvSpPr/>
      </xdr:nvSpPr>
      <xdr:spPr>
        <a:xfrm>
          <a:off x="8931276" y="2362994"/>
          <a:ext cx="3177380" cy="450056"/>
        </a:xfrm>
        <a:prstGeom prst="wedgeRectCallout">
          <a:avLst>
            <a:gd name="adj1" fmla="val -135276"/>
            <a:gd name="adj2" fmla="val 186349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mean value of bacteria is given with the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previous implementation: 100 cfu/log.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3969</xdr:colOff>
      <xdr:row>13</xdr:row>
      <xdr:rowOff>157959</xdr:rowOff>
    </xdr:from>
    <xdr:to>
      <xdr:col>13</xdr:col>
      <xdr:colOff>130969</xdr:colOff>
      <xdr:row>21</xdr:row>
      <xdr:rowOff>309561</xdr:rowOff>
    </xdr:to>
    <xdr:sp macro="" textlink="">
      <xdr:nvSpPr>
        <xdr:cNvPr id="6" name="Rectangular Callout 5"/>
        <xdr:cNvSpPr/>
      </xdr:nvSpPr>
      <xdr:spPr>
        <a:xfrm>
          <a:off x="8933657" y="3146428"/>
          <a:ext cx="3175000" cy="2485227"/>
        </a:xfrm>
        <a:prstGeom prst="wedgeRectCallout">
          <a:avLst>
            <a:gd name="adj1" fmla="val -126175"/>
            <a:gd name="adj2" fmla="val 67202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reality, the number of surviving bacteria is not unique; it must be estimated with probabilities.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First the probability of one bacterium to survive is estimated: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𝑃(𝑜𝑛𝑒 𝑏𝑎𝑐𝑡𝑒𝑟𝑖𝑢𝑚 𝑡𝑜 𝑠𝑢𝑟𝑣𝑖𝑣𝑒)=10^(-PC).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Then, the number of bacteria after treatment is obtained with a Poisson distribution as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N0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 large and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𝑃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small. As a result, the level of bacteria after heat treatment is given with the distribution in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E3-1.</a:t>
          </a:r>
        </a:p>
        <a:p>
          <a:pPr lvl="0"/>
          <a:r>
            <a:rPr lang="en-GB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5th and 95th percentiles can be obtained by reading the graph or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using the @Risk percentile function "RiskPercentile(N,0.05) and RiskPercentile(N,0.95)". The 5th percentile is 84 cfu/product and the 95th is 117 cfu/product.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382587</xdr:colOff>
      <xdr:row>25</xdr:row>
      <xdr:rowOff>179387</xdr:rowOff>
    </xdr:from>
    <xdr:to>
      <xdr:col>4</xdr:col>
      <xdr:colOff>583406</xdr:colOff>
      <xdr:row>33</xdr:row>
      <xdr:rowOff>119063</xdr:rowOff>
    </xdr:to>
    <xdr:sp macro="" textlink="">
      <xdr:nvSpPr>
        <xdr:cNvPr id="7" name="Rectangular Callout 6"/>
        <xdr:cNvSpPr/>
      </xdr:nvSpPr>
      <xdr:spPr>
        <a:xfrm>
          <a:off x="1406525" y="6799262"/>
          <a:ext cx="3189287" cy="1558926"/>
        </a:xfrm>
        <a:prstGeom prst="wedgeRectCallout">
          <a:avLst>
            <a:gd name="adj1" fmla="val 71683"/>
            <a:gd name="adj2" fmla="val -40860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prevalence is the percentage of packs having 1 bacterium or more per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product, which is equivalent of having more than 0 bacterium. It can be calculated with the 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risktarget function of @Risk with “1 - probability of having 0”. With @Risk, it is obtained by implementing “</a:t>
          </a:r>
          <a:r>
            <a:rPr lang="en-IE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1-RiskTarget(N;0)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” with </a:t>
          </a:r>
          <a:r>
            <a:rPr lang="en-IE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 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implemented with the equation used in question 3. The result is 100%.</a:t>
          </a:r>
          <a:endParaRPr lang="en-GB">
            <a:effectLst/>
          </a:endParaRPr>
        </a:p>
        <a:p>
          <a:pPr lvl="0"/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285750</xdr:colOff>
      <xdr:row>21</xdr:row>
      <xdr:rowOff>369093</xdr:rowOff>
    </xdr:from>
    <xdr:to>
      <xdr:col>9</xdr:col>
      <xdr:colOff>677333</xdr:colOff>
      <xdr:row>22</xdr:row>
      <xdr:rowOff>234156</xdr:rowOff>
    </xdr:to>
    <xdr:sp macro="" textlink="">
      <xdr:nvSpPr>
        <xdr:cNvPr id="8" name="Oval 7"/>
        <xdr:cNvSpPr/>
      </xdr:nvSpPr>
      <xdr:spPr>
        <a:xfrm>
          <a:off x="9215438" y="5691187"/>
          <a:ext cx="391583" cy="317500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438150</xdr:colOff>
      <xdr:row>21</xdr:row>
      <xdr:rowOff>378619</xdr:rowOff>
    </xdr:from>
    <xdr:to>
      <xdr:col>12</xdr:col>
      <xdr:colOff>67733</xdr:colOff>
      <xdr:row>22</xdr:row>
      <xdr:rowOff>243682</xdr:rowOff>
    </xdr:to>
    <xdr:sp macro="" textlink="">
      <xdr:nvSpPr>
        <xdr:cNvPr id="9" name="Oval 8"/>
        <xdr:cNvSpPr/>
      </xdr:nvSpPr>
      <xdr:spPr>
        <a:xfrm>
          <a:off x="10891838" y="5700713"/>
          <a:ext cx="391583" cy="317500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307182</xdr:colOff>
      <xdr:row>21</xdr:row>
      <xdr:rowOff>415590</xdr:rowOff>
    </xdr:from>
    <xdr:to>
      <xdr:col>9</xdr:col>
      <xdr:colOff>343096</xdr:colOff>
      <xdr:row>22</xdr:row>
      <xdr:rowOff>128588</xdr:rowOff>
    </xdr:to>
    <xdr:cxnSp macro="">
      <xdr:nvCxnSpPr>
        <xdr:cNvPr id="11" name="Straight Arrow Connector 10"/>
        <xdr:cNvCxnSpPr>
          <a:endCxn id="8" idx="1"/>
        </xdr:cNvCxnSpPr>
      </xdr:nvCxnSpPr>
      <xdr:spPr>
        <a:xfrm flipV="1">
          <a:off x="8784432" y="5737684"/>
          <a:ext cx="488352" cy="165435"/>
        </a:xfrm>
        <a:prstGeom prst="straightConnector1">
          <a:avLst/>
        </a:prstGeom>
        <a:ln w="285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67733</xdr:colOff>
      <xdr:row>22</xdr:row>
      <xdr:rowOff>84932</xdr:rowOff>
    </xdr:from>
    <xdr:to>
      <xdr:col>12</xdr:col>
      <xdr:colOff>685800</xdr:colOff>
      <xdr:row>22</xdr:row>
      <xdr:rowOff>150021</xdr:rowOff>
    </xdr:to>
    <xdr:cxnSp macro="">
      <xdr:nvCxnSpPr>
        <xdr:cNvPr id="12" name="Straight Arrow Connector 11"/>
        <xdr:cNvCxnSpPr>
          <a:endCxn id="9" idx="6"/>
        </xdr:cNvCxnSpPr>
      </xdr:nvCxnSpPr>
      <xdr:spPr>
        <a:xfrm flipH="1" flipV="1">
          <a:off x="11283421" y="5859463"/>
          <a:ext cx="618067" cy="65089"/>
        </a:xfrm>
        <a:prstGeom prst="straightConnector1">
          <a:avLst/>
        </a:prstGeom>
        <a:ln w="285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380999</xdr:colOff>
      <xdr:row>47</xdr:row>
      <xdr:rowOff>190422</xdr:rowOff>
    </xdr:from>
    <xdr:to>
      <xdr:col>6</xdr:col>
      <xdr:colOff>345281</xdr:colOff>
      <xdr:row>54</xdr:row>
      <xdr:rowOff>35720</xdr:rowOff>
    </xdr:to>
    <xdr:sp macro="" textlink="">
      <xdr:nvSpPr>
        <xdr:cNvPr id="14" name="Rectangular Callout 13"/>
        <xdr:cNvSpPr/>
      </xdr:nvSpPr>
      <xdr:spPr>
        <a:xfrm>
          <a:off x="1404937" y="12025235"/>
          <a:ext cx="5536407" cy="1190704"/>
        </a:xfrm>
        <a:prstGeom prst="wedgeRectCallout">
          <a:avLst>
            <a:gd name="adj1" fmla="val 21380"/>
            <a:gd name="adj2" fmla="val -69651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5-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calculation is similar to the previous ones by replacing No with 10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000 cfu/product. </a:t>
          </a:r>
          <a:r>
            <a:rPr lang="en-GB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mean can be obtained 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using the @Risk mean function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"Riskmean(N)"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 is now 1cfu/product, t</a:t>
          </a:r>
          <a:r>
            <a:rPr lang="en-GB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 5th percentile is 0 cfu/product, the 95th is 3 cfu/product and the prevalence is 63%. 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 that with the deterministic approach, the prevalence would have been estimated to 100%, considering that each pack contains exactly 1 cfu. The prevalence is equals to 63%, the contamination is not very high: 95% of packs contains less than 3 cfu (Figure E3-2).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6</xdr:col>
      <xdr:colOff>1058328</xdr:colOff>
      <xdr:row>39</xdr:row>
      <xdr:rowOff>54574</xdr:rowOff>
    </xdr:from>
    <xdr:to>
      <xdr:col>13</xdr:col>
      <xdr:colOff>52913</xdr:colOff>
      <xdr:row>53</xdr:row>
      <xdr:rowOff>32809</xdr:rowOff>
    </xdr:to>
    <xdr:pic>
      <xdr:nvPicPr>
        <xdr:cNvPr id="17" name="Image 1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433"/>
        <a:stretch/>
      </xdr:blipFill>
      <xdr:spPr bwMode="auto">
        <a:xfrm>
          <a:off x="7651745" y="9875907"/>
          <a:ext cx="4381501" cy="3163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tabSelected="1" zoomScale="90" zoomScaleNormal="90" workbookViewId="0">
      <selection activeCell="V13" sqref="V13"/>
    </sheetView>
  </sheetViews>
  <sheetFormatPr baseColWidth="10" defaultColWidth="11.42578125" defaultRowHeight="18.75" x14ac:dyDescent="0.3"/>
  <cols>
    <col min="1" max="1" width="3.85546875" style="2" customWidth="1"/>
    <col min="2" max="2" width="11.42578125" style="2"/>
    <col min="3" max="3" width="4.85546875" style="3" customWidth="1"/>
    <col min="4" max="4" width="33.140625" style="2" customWidth="1"/>
    <col min="5" max="5" width="16.85546875" style="2" customWidth="1"/>
    <col min="6" max="6" width="22" style="2" customWidth="1"/>
    <col min="7" max="7" width="16.85546875" style="2" customWidth="1"/>
    <col min="8" max="16384" width="11.42578125" style="2"/>
  </cols>
  <sheetData>
    <row r="1" spans="1:9" x14ac:dyDescent="0.3">
      <c r="A1" s="1"/>
      <c r="B1" s="1"/>
    </row>
    <row r="2" spans="1:9" x14ac:dyDescent="0.3">
      <c r="A2" s="1"/>
      <c r="B2" s="4" t="s">
        <v>30</v>
      </c>
    </row>
    <row r="3" spans="1:9" x14ac:dyDescent="0.3">
      <c r="A3" s="1"/>
      <c r="B3" s="14"/>
      <c r="C3" s="44" t="s">
        <v>8</v>
      </c>
      <c r="D3" s="44"/>
      <c r="E3" s="44"/>
      <c r="F3" s="44"/>
      <c r="G3" s="44"/>
      <c r="H3" s="44"/>
      <c r="I3" s="44"/>
    </row>
    <row r="4" spans="1:9" x14ac:dyDescent="0.3">
      <c r="A4" s="1"/>
      <c r="B4" s="4"/>
      <c r="C4" s="44"/>
      <c r="D4" s="44"/>
      <c r="E4" s="44"/>
      <c r="F4" s="44"/>
      <c r="G4" s="44"/>
      <c r="H4" s="44"/>
      <c r="I4" s="44"/>
    </row>
    <row r="5" spans="1:9" x14ac:dyDescent="0.3">
      <c r="A5" s="1"/>
      <c r="B5" s="4"/>
      <c r="C5" s="44"/>
      <c r="D5" s="44"/>
      <c r="E5" s="44"/>
      <c r="F5" s="44"/>
      <c r="G5" s="44"/>
      <c r="H5" s="44"/>
      <c r="I5" s="44"/>
    </row>
    <row r="6" spans="1:9" ht="19.5" thickBot="1" x14ac:dyDescent="0.35">
      <c r="A6" s="1"/>
      <c r="B6" s="4"/>
    </row>
    <row r="7" spans="1:9" ht="24.75" customHeight="1" thickBot="1" x14ac:dyDescent="0.35">
      <c r="A7" s="1"/>
      <c r="B7" s="4"/>
      <c r="D7" s="5" t="s">
        <v>1</v>
      </c>
      <c r="E7" s="5" t="s">
        <v>2</v>
      </c>
      <c r="F7" s="5" t="s">
        <v>3</v>
      </c>
      <c r="G7" s="5" t="s">
        <v>4</v>
      </c>
    </row>
    <row r="8" spans="1:9" x14ac:dyDescent="0.3">
      <c r="A8" s="1"/>
      <c r="B8" s="4"/>
      <c r="D8" s="6" t="s">
        <v>5</v>
      </c>
      <c r="E8" s="7" t="s">
        <v>6</v>
      </c>
      <c r="F8" s="7">
        <v>1000000</v>
      </c>
      <c r="G8" s="8" t="s">
        <v>10</v>
      </c>
    </row>
    <row r="9" spans="1:9" ht="19.5" thickBot="1" x14ac:dyDescent="0.35">
      <c r="A9" s="1"/>
      <c r="B9" s="4"/>
      <c r="D9" s="9" t="s">
        <v>13</v>
      </c>
      <c r="E9" s="10" t="s">
        <v>9</v>
      </c>
      <c r="F9" s="10">
        <v>4</v>
      </c>
      <c r="G9" s="10" t="s">
        <v>11</v>
      </c>
    </row>
    <row r="10" spans="1:9" ht="29.25" thickBot="1" x14ac:dyDescent="0.35">
      <c r="A10" s="1"/>
      <c r="B10" s="4"/>
      <c r="D10" s="11" t="s">
        <v>12</v>
      </c>
      <c r="E10" s="12" t="s">
        <v>0</v>
      </c>
      <c r="F10" s="13" t="s">
        <v>7</v>
      </c>
      <c r="G10" s="12" t="s">
        <v>10</v>
      </c>
    </row>
    <row r="11" spans="1:9" x14ac:dyDescent="0.3">
      <c r="A11" s="1"/>
      <c r="B11" s="4"/>
    </row>
    <row r="12" spans="1:9" ht="18.75" customHeight="1" x14ac:dyDescent="0.3">
      <c r="A12" s="1"/>
      <c r="B12" s="4"/>
      <c r="C12" s="44" t="s">
        <v>14</v>
      </c>
      <c r="D12" s="44"/>
      <c r="E12" s="44"/>
      <c r="F12" s="44"/>
      <c r="G12" s="44"/>
      <c r="H12" s="44"/>
      <c r="I12" s="44"/>
    </row>
    <row r="13" spans="1:9" ht="19.5" thickBot="1" x14ac:dyDescent="0.35">
      <c r="A13" s="1"/>
      <c r="B13" s="4"/>
      <c r="C13" s="15"/>
      <c r="D13" s="15"/>
      <c r="E13" s="15"/>
      <c r="F13" s="15"/>
      <c r="G13" s="15"/>
      <c r="H13" s="15"/>
      <c r="I13" s="15"/>
    </row>
    <row r="14" spans="1:9" ht="30.75" customHeight="1" thickBot="1" x14ac:dyDescent="0.35">
      <c r="A14" s="1"/>
      <c r="B14" s="4"/>
      <c r="C14" s="15"/>
      <c r="D14" s="15"/>
      <c r="E14" s="15"/>
      <c r="F14" s="13" t="s">
        <v>7</v>
      </c>
      <c r="G14" s="15"/>
      <c r="H14" s="15"/>
      <c r="I14" s="15"/>
    </row>
    <row r="15" spans="1:9" x14ac:dyDescent="0.3">
      <c r="A15" s="1"/>
      <c r="B15" s="4"/>
    </row>
    <row r="16" spans="1:9" ht="18.75" customHeight="1" x14ac:dyDescent="0.3">
      <c r="A16" s="1"/>
      <c r="B16" s="4"/>
      <c r="C16" s="43" t="s">
        <v>29</v>
      </c>
      <c r="D16" s="43"/>
      <c r="E16" s="43"/>
      <c r="F16" s="43"/>
      <c r="G16" s="43"/>
      <c r="H16" s="43"/>
      <c r="I16" s="43"/>
    </row>
    <row r="17" spans="1:9" x14ac:dyDescent="0.3">
      <c r="A17" s="1"/>
      <c r="B17" s="4"/>
      <c r="C17" s="43"/>
      <c r="D17" s="43"/>
      <c r="E17" s="43"/>
      <c r="F17" s="43"/>
      <c r="G17" s="43"/>
      <c r="H17" s="43"/>
      <c r="I17" s="43"/>
    </row>
    <row r="18" spans="1:9" ht="19.5" thickBot="1" x14ac:dyDescent="0.35">
      <c r="A18" s="1"/>
      <c r="B18" s="4"/>
      <c r="C18" s="16"/>
      <c r="D18" s="16"/>
      <c r="E18" s="16"/>
      <c r="F18" s="16"/>
      <c r="G18" s="16"/>
      <c r="H18" s="16"/>
      <c r="I18" s="16"/>
    </row>
    <row r="19" spans="1:9" ht="36" customHeight="1" thickBot="1" x14ac:dyDescent="0.35">
      <c r="A19" s="1"/>
      <c r="B19" s="4"/>
      <c r="C19" s="16"/>
      <c r="D19" s="16"/>
      <c r="E19" s="16"/>
      <c r="F19" s="13" t="s">
        <v>7</v>
      </c>
      <c r="G19" s="16"/>
      <c r="H19" s="16"/>
      <c r="I19" s="16"/>
    </row>
    <row r="20" spans="1:9" ht="36" customHeight="1" thickBot="1" x14ac:dyDescent="0.35">
      <c r="A20" s="1"/>
      <c r="B20" s="4"/>
      <c r="C20" s="16"/>
      <c r="D20" s="12" t="s">
        <v>12</v>
      </c>
      <c r="E20" s="12" t="s">
        <v>0</v>
      </c>
      <c r="F20" s="13" t="s">
        <v>7</v>
      </c>
      <c r="G20" s="12" t="s">
        <v>10</v>
      </c>
      <c r="H20" s="16"/>
      <c r="I20" s="16"/>
    </row>
    <row r="21" spans="1:9" ht="36" customHeight="1" thickBot="1" x14ac:dyDescent="0.35">
      <c r="A21" s="1"/>
      <c r="B21" s="4"/>
      <c r="C21" s="18"/>
      <c r="E21" s="12" t="s">
        <v>25</v>
      </c>
      <c r="F21" s="13" t="s">
        <v>7</v>
      </c>
      <c r="G21" s="12" t="s">
        <v>10</v>
      </c>
      <c r="H21" s="18"/>
      <c r="I21" s="18"/>
    </row>
    <row r="22" spans="1:9" ht="36" customHeight="1" thickBot="1" x14ac:dyDescent="0.35">
      <c r="A22" s="1"/>
      <c r="B22" s="4"/>
      <c r="C22" s="18"/>
      <c r="E22" s="12" t="s">
        <v>26</v>
      </c>
      <c r="F22" s="13" t="s">
        <v>7</v>
      </c>
      <c r="G22" s="12" t="s">
        <v>10</v>
      </c>
      <c r="H22" s="18"/>
      <c r="I22" s="18"/>
    </row>
    <row r="23" spans="1:9" x14ac:dyDescent="0.3">
      <c r="A23" s="1"/>
      <c r="B23" s="4"/>
      <c r="C23" s="16"/>
      <c r="D23" s="16"/>
      <c r="E23" s="16"/>
      <c r="F23" s="16"/>
      <c r="G23" s="16"/>
      <c r="H23" s="16"/>
      <c r="I23" s="16"/>
    </row>
    <row r="24" spans="1:9" x14ac:dyDescent="0.3">
      <c r="A24" s="1"/>
      <c r="B24" s="4"/>
      <c r="C24" s="43" t="s">
        <v>15</v>
      </c>
      <c r="D24" s="43"/>
      <c r="E24" s="43"/>
      <c r="F24" s="43"/>
      <c r="G24" s="43"/>
      <c r="H24" s="43"/>
      <c r="I24" s="43"/>
    </row>
    <row r="25" spans="1:9" ht="19.5" thickBot="1" x14ac:dyDescent="0.35">
      <c r="A25" s="1"/>
      <c r="B25" s="4"/>
      <c r="C25" s="43"/>
      <c r="D25" s="43"/>
      <c r="E25" s="43"/>
      <c r="F25" s="43"/>
      <c r="G25" s="43"/>
      <c r="H25" s="43"/>
      <c r="I25" s="43"/>
    </row>
    <row r="26" spans="1:9" ht="19.5" thickBot="1" x14ac:dyDescent="0.35">
      <c r="A26" s="1"/>
      <c r="B26" s="4"/>
      <c r="C26" s="16"/>
      <c r="D26" s="16"/>
      <c r="E26" s="16"/>
      <c r="F26" s="13" t="s">
        <v>7</v>
      </c>
      <c r="G26" s="16"/>
      <c r="H26" s="16"/>
      <c r="I26" s="16"/>
    </row>
    <row r="29" spans="1:9" x14ac:dyDescent="0.3">
      <c r="C29" s="43" t="s">
        <v>19</v>
      </c>
      <c r="D29" s="43"/>
      <c r="E29" s="43"/>
      <c r="F29" s="43"/>
      <c r="G29" s="43"/>
      <c r="H29" s="43"/>
      <c r="I29" s="43"/>
    </row>
    <row r="30" spans="1:9" x14ac:dyDescent="0.3">
      <c r="C30" s="43"/>
      <c r="D30" s="43"/>
      <c r="E30" s="43"/>
      <c r="F30" s="43"/>
      <c r="G30" s="43"/>
      <c r="H30" s="43"/>
      <c r="I30" s="43"/>
    </row>
    <row r="32" spans="1:9" ht="19.5" thickBot="1" x14ac:dyDescent="0.35"/>
    <row r="33" spans="4:7" ht="29.25" thickBot="1" x14ac:dyDescent="0.35">
      <c r="D33" s="12" t="s">
        <v>12</v>
      </c>
      <c r="E33" s="12" t="s">
        <v>0</v>
      </c>
      <c r="F33" s="13" t="s">
        <v>7</v>
      </c>
      <c r="G33" s="12" t="s">
        <v>10</v>
      </c>
    </row>
    <row r="34" spans="4:7" ht="19.5" thickBot="1" x14ac:dyDescent="0.35">
      <c r="E34" s="12" t="s">
        <v>20</v>
      </c>
      <c r="F34" s="13" t="s">
        <v>7</v>
      </c>
      <c r="G34" s="12" t="s">
        <v>10</v>
      </c>
    </row>
    <row r="35" spans="4:7" ht="19.5" thickBot="1" x14ac:dyDescent="0.35">
      <c r="E35" s="12" t="s">
        <v>25</v>
      </c>
      <c r="F35" s="13" t="s">
        <v>7</v>
      </c>
      <c r="G35" s="12" t="s">
        <v>10</v>
      </c>
    </row>
    <row r="36" spans="4:7" ht="19.5" thickBot="1" x14ac:dyDescent="0.35">
      <c r="E36" s="12" t="s">
        <v>26</v>
      </c>
      <c r="F36" s="13" t="s">
        <v>7</v>
      </c>
      <c r="G36" s="12" t="s">
        <v>10</v>
      </c>
    </row>
    <row r="37" spans="4:7" ht="19.5" thickBot="1" x14ac:dyDescent="0.35">
      <c r="E37" s="12" t="s">
        <v>21</v>
      </c>
      <c r="F37" s="13" t="s">
        <v>7</v>
      </c>
      <c r="G37" s="12" t="s">
        <v>22</v>
      </c>
    </row>
  </sheetData>
  <mergeCells count="5">
    <mergeCell ref="C16:I17"/>
    <mergeCell ref="C3:I5"/>
    <mergeCell ref="C12:I12"/>
    <mergeCell ref="C24:I25"/>
    <mergeCell ref="C29:I3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zoomScale="90" zoomScaleNormal="90" workbookViewId="0">
      <selection activeCell="T11" sqref="T11"/>
    </sheetView>
  </sheetViews>
  <sheetFormatPr baseColWidth="10" defaultColWidth="11.42578125" defaultRowHeight="15" x14ac:dyDescent="0.25"/>
  <cols>
    <col min="1" max="1" width="3.85546875" style="24" customWidth="1"/>
    <col min="2" max="2" width="11.42578125" style="24"/>
    <col min="3" max="3" width="11.5703125" style="23" customWidth="1"/>
    <col min="4" max="4" width="33.140625" style="24" customWidth="1"/>
    <col min="5" max="5" width="16.85546875" style="24" customWidth="1"/>
    <col min="6" max="6" width="22" style="24" customWidth="1"/>
    <col min="7" max="7" width="16.85546875" style="24" customWidth="1"/>
    <col min="8" max="8" width="11.42578125" style="24"/>
    <col min="9" max="9" width="6.85546875" style="24" customWidth="1"/>
    <col min="10" max="16384" width="11.42578125" style="24"/>
  </cols>
  <sheetData>
    <row r="1" spans="1:11" x14ac:dyDescent="0.25">
      <c r="A1" s="22"/>
      <c r="B1" s="22"/>
    </row>
    <row r="2" spans="1:11" ht="18.75" x14ac:dyDescent="0.3">
      <c r="A2" s="22"/>
      <c r="B2" s="4" t="s">
        <v>31</v>
      </c>
    </row>
    <row r="3" spans="1:11" ht="18.75" x14ac:dyDescent="0.3">
      <c r="A3" s="22"/>
      <c r="B3" s="4"/>
    </row>
    <row r="4" spans="1:11" x14ac:dyDescent="0.25">
      <c r="A4" s="22"/>
      <c r="B4" s="14"/>
      <c r="C4" s="46" t="s">
        <v>18</v>
      </c>
      <c r="D4" s="46"/>
      <c r="E4" s="46"/>
      <c r="F4" s="46"/>
      <c r="G4" s="46"/>
      <c r="H4" s="46"/>
      <c r="I4" s="46"/>
    </row>
    <row r="5" spans="1:11" x14ac:dyDescent="0.25">
      <c r="A5" s="22"/>
      <c r="B5" s="25"/>
      <c r="C5" s="46"/>
      <c r="D5" s="46"/>
      <c r="E5" s="46"/>
      <c r="F5" s="46"/>
      <c r="G5" s="46"/>
      <c r="H5" s="46"/>
      <c r="I5" s="46"/>
    </row>
    <row r="6" spans="1:11" x14ac:dyDescent="0.25">
      <c r="A6" s="22"/>
      <c r="B6" s="25"/>
      <c r="C6" s="46"/>
      <c r="D6" s="46"/>
      <c r="E6" s="46"/>
      <c r="F6" s="46"/>
      <c r="G6" s="46"/>
      <c r="H6" s="46"/>
      <c r="I6" s="46"/>
    </row>
    <row r="7" spans="1:11" ht="15.75" thickBot="1" x14ac:dyDescent="0.3">
      <c r="A7" s="22"/>
      <c r="B7" s="25"/>
    </row>
    <row r="8" spans="1:11" ht="24.75" customHeight="1" thickBot="1" x14ac:dyDescent="0.3">
      <c r="A8" s="22"/>
      <c r="B8" s="25"/>
      <c r="D8" s="5" t="s">
        <v>1</v>
      </c>
      <c r="E8" s="5" t="s">
        <v>2</v>
      </c>
      <c r="F8" s="5" t="s">
        <v>3</v>
      </c>
      <c r="G8" s="5" t="s">
        <v>4</v>
      </c>
    </row>
    <row r="9" spans="1:11" ht="16.5" x14ac:dyDescent="0.25">
      <c r="A9" s="22"/>
      <c r="B9" s="25"/>
      <c r="D9" s="6" t="s">
        <v>5</v>
      </c>
      <c r="E9" s="7" t="s">
        <v>17</v>
      </c>
      <c r="F9" s="7">
        <v>1000000</v>
      </c>
      <c r="G9" s="8" t="s">
        <v>10</v>
      </c>
    </row>
    <row r="10" spans="1:11" ht="15.75" thickBot="1" x14ac:dyDescent="0.3">
      <c r="A10" s="22"/>
      <c r="B10" s="25"/>
      <c r="D10" s="9" t="s">
        <v>13</v>
      </c>
      <c r="E10" s="10" t="s">
        <v>9</v>
      </c>
      <c r="F10" s="10">
        <v>4</v>
      </c>
      <c r="G10" s="10" t="s">
        <v>11</v>
      </c>
    </row>
    <row r="11" spans="1:11" ht="30" thickTop="1" thickBot="1" x14ac:dyDescent="0.3">
      <c r="A11" s="22"/>
      <c r="B11" s="25"/>
      <c r="C11" s="26"/>
      <c r="D11" s="17" t="s">
        <v>12</v>
      </c>
      <c r="E11" s="17" t="s">
        <v>0</v>
      </c>
      <c r="F11" s="29">
        <f>10^(LOG(F9)-F10)</f>
        <v>100</v>
      </c>
      <c r="G11" s="17"/>
      <c r="H11" s="27"/>
      <c r="I11" s="27"/>
      <c r="J11" s="27"/>
      <c r="K11" s="27"/>
    </row>
    <row r="12" spans="1:11" ht="15.75" thickTop="1" x14ac:dyDescent="0.25">
      <c r="A12" s="22"/>
      <c r="B12" s="25"/>
      <c r="C12" s="26"/>
      <c r="D12" s="27"/>
      <c r="E12" s="27"/>
      <c r="F12" s="27"/>
      <c r="G12" s="27"/>
      <c r="H12" s="27"/>
      <c r="I12" s="27"/>
      <c r="J12" s="27"/>
      <c r="K12" s="27"/>
    </row>
    <row r="13" spans="1:11" ht="18.75" customHeight="1" x14ac:dyDescent="0.25">
      <c r="A13" s="22"/>
      <c r="B13" s="25"/>
      <c r="C13" s="47" t="s">
        <v>14</v>
      </c>
      <c r="D13" s="47"/>
      <c r="E13" s="47"/>
      <c r="F13" s="47"/>
      <c r="G13" s="47"/>
      <c r="H13" s="47"/>
      <c r="I13" s="47"/>
      <c r="J13" s="27"/>
      <c r="K13" s="27"/>
    </row>
    <row r="14" spans="1:11" ht="15.75" thickBot="1" x14ac:dyDescent="0.3">
      <c r="A14" s="22"/>
      <c r="B14" s="25"/>
      <c r="C14" s="20"/>
      <c r="D14" s="20"/>
      <c r="E14" s="20"/>
      <c r="F14" s="20"/>
      <c r="G14" s="20"/>
      <c r="H14" s="20"/>
      <c r="I14" s="20"/>
      <c r="J14" s="27"/>
      <c r="K14" s="27"/>
    </row>
    <row r="15" spans="1:11" ht="30.75" customHeight="1" thickTop="1" thickBot="1" x14ac:dyDescent="0.3">
      <c r="A15" s="22"/>
      <c r="B15" s="25"/>
      <c r="C15" s="20"/>
      <c r="D15" s="17" t="s">
        <v>12</v>
      </c>
      <c r="E15" s="17" t="s">
        <v>0</v>
      </c>
      <c r="F15" s="29">
        <f>F11</f>
        <v>100</v>
      </c>
      <c r="G15" s="17"/>
      <c r="H15" s="20"/>
      <c r="I15" s="20"/>
      <c r="J15" s="27"/>
      <c r="K15" s="27"/>
    </row>
    <row r="16" spans="1:11" ht="15.75" thickTop="1" x14ac:dyDescent="0.25">
      <c r="A16" s="22"/>
      <c r="B16" s="25"/>
      <c r="C16" s="26"/>
      <c r="D16" s="27"/>
      <c r="E16" s="27"/>
      <c r="F16" s="27"/>
      <c r="G16" s="27"/>
      <c r="H16" s="27"/>
      <c r="I16" s="27"/>
      <c r="J16" s="27"/>
      <c r="K16" s="27"/>
    </row>
    <row r="17" spans="1:11" ht="18.75" customHeight="1" x14ac:dyDescent="0.25">
      <c r="A17" s="22"/>
      <c r="B17" s="25"/>
      <c r="C17" s="43" t="s">
        <v>29</v>
      </c>
      <c r="D17" s="43"/>
      <c r="E17" s="43"/>
      <c r="F17" s="43"/>
      <c r="G17" s="43"/>
      <c r="H17" s="43"/>
      <c r="I17" s="43"/>
      <c r="J17" s="27"/>
      <c r="K17" s="27"/>
    </row>
    <row r="18" spans="1:11" x14ac:dyDescent="0.25">
      <c r="A18" s="22"/>
      <c r="B18" s="25"/>
      <c r="C18" s="43"/>
      <c r="D18" s="43"/>
      <c r="E18" s="43"/>
      <c r="F18" s="43"/>
      <c r="G18" s="43"/>
      <c r="H18" s="43"/>
      <c r="I18" s="43"/>
      <c r="J18" s="27"/>
      <c r="K18" s="27"/>
    </row>
    <row r="19" spans="1:11" ht="15.75" thickBot="1" x14ac:dyDescent="0.3">
      <c r="A19" s="22"/>
      <c r="B19" s="25"/>
      <c r="C19" s="21"/>
      <c r="D19" s="21"/>
      <c r="E19" s="21"/>
      <c r="F19" s="21"/>
      <c r="G19" s="21"/>
      <c r="H19" s="21"/>
      <c r="I19" s="21"/>
      <c r="J19" s="27"/>
      <c r="K19" s="27"/>
    </row>
    <row r="20" spans="1:11" ht="36" customHeight="1" thickTop="1" thickBot="1" x14ac:dyDescent="0.3">
      <c r="A20" s="22"/>
      <c r="B20" s="25"/>
      <c r="C20" s="21"/>
      <c r="D20" s="49" t="s">
        <v>16</v>
      </c>
      <c r="E20" s="50"/>
      <c r="F20" s="31">
        <f>10^-F10</f>
        <v>1E-4</v>
      </c>
      <c r="G20" s="21"/>
      <c r="H20" s="21"/>
      <c r="I20" s="21"/>
      <c r="J20" s="27"/>
      <c r="K20" s="27"/>
    </row>
    <row r="21" spans="1:11" ht="36" customHeight="1" thickTop="1" thickBot="1" x14ac:dyDescent="0.3">
      <c r="A21" s="22"/>
      <c r="B21" s="25"/>
      <c r="C21" s="21"/>
      <c r="D21" s="17" t="s">
        <v>12</v>
      </c>
      <c r="E21" s="17" t="s">
        <v>0</v>
      </c>
      <c r="F21" s="29">
        <f ca="1">_xll.RiskPoisson(F9*F20)</f>
        <v>100</v>
      </c>
      <c r="G21" s="51"/>
      <c r="H21" s="52"/>
      <c r="I21" s="52"/>
      <c r="J21" s="52"/>
      <c r="K21" s="52"/>
    </row>
    <row r="22" spans="1:11" ht="36" customHeight="1" thickTop="1" thickBot="1" x14ac:dyDescent="0.3">
      <c r="A22" s="22"/>
      <c r="B22" s="25"/>
      <c r="C22" s="21"/>
      <c r="D22" s="17"/>
      <c r="E22" s="17" t="s">
        <v>27</v>
      </c>
      <c r="F22" s="29">
        <f ca="1">_xll.RiskOutput(,C13,3)+_xll.RiskPercentile(F21,0.05)</f>
        <v>100</v>
      </c>
      <c r="G22" s="19"/>
      <c r="H22" s="19"/>
      <c r="I22" s="19"/>
      <c r="J22" s="19"/>
      <c r="K22" s="19"/>
    </row>
    <row r="23" spans="1:11" ht="36" customHeight="1" thickTop="1" thickBot="1" x14ac:dyDescent="0.3">
      <c r="A23" s="22"/>
      <c r="B23" s="25"/>
      <c r="C23" s="21"/>
      <c r="D23" s="17"/>
      <c r="E23" s="17" t="s">
        <v>28</v>
      </c>
      <c r="F23" s="29">
        <f ca="1">_xll.RiskOutput(,C13,4)+_xll.RiskPercentile(F21,0.95)</f>
        <v>100</v>
      </c>
      <c r="G23" s="19"/>
      <c r="H23" s="19"/>
      <c r="I23" s="19"/>
      <c r="J23" s="19"/>
      <c r="K23" s="19"/>
    </row>
    <row r="24" spans="1:11" ht="15.75" thickTop="1" x14ac:dyDescent="0.25">
      <c r="A24" s="22"/>
      <c r="B24" s="25"/>
      <c r="C24" s="21"/>
      <c r="D24" s="21"/>
      <c r="E24" s="21"/>
      <c r="F24" s="21"/>
      <c r="G24" s="21"/>
      <c r="H24" s="21"/>
      <c r="I24" s="21"/>
      <c r="J24" s="27"/>
      <c r="K24" s="27"/>
    </row>
    <row r="25" spans="1:11" x14ac:dyDescent="0.25">
      <c r="A25" s="22"/>
      <c r="B25" s="25"/>
      <c r="C25" s="48" t="s">
        <v>15</v>
      </c>
      <c r="D25" s="48"/>
      <c r="E25" s="48"/>
      <c r="F25" s="48"/>
      <c r="G25" s="48"/>
      <c r="H25" s="48"/>
      <c r="I25" s="48"/>
      <c r="J25" s="27"/>
      <c r="K25" s="27"/>
    </row>
    <row r="26" spans="1:11" ht="15.75" thickBot="1" x14ac:dyDescent="0.3">
      <c r="A26" s="22"/>
      <c r="B26" s="25"/>
      <c r="C26" s="48"/>
      <c r="D26" s="48"/>
      <c r="E26" s="48"/>
      <c r="F26" s="48"/>
      <c r="G26" s="48"/>
      <c r="H26" s="48"/>
      <c r="I26" s="48"/>
      <c r="J26" s="27"/>
      <c r="K26" s="27"/>
    </row>
    <row r="27" spans="1:11" ht="16.5" thickTop="1" thickBot="1" x14ac:dyDescent="0.3">
      <c r="A27" s="22"/>
      <c r="B27" s="25"/>
      <c r="C27" s="21"/>
      <c r="D27" s="21"/>
      <c r="E27" s="21"/>
      <c r="F27" s="30">
        <f ca="1">1-_xll.RiskTarget(F21,0)</f>
        <v>1</v>
      </c>
      <c r="G27" s="21"/>
      <c r="H27" s="21"/>
      <c r="I27" s="21"/>
      <c r="J27" s="27"/>
      <c r="K27" s="27"/>
    </row>
    <row r="28" spans="1:11" ht="15.75" thickTop="1" x14ac:dyDescent="0.25">
      <c r="A28" s="22"/>
      <c r="B28" s="25"/>
      <c r="C28" s="21"/>
      <c r="D28" s="21"/>
      <c r="E28" s="21"/>
      <c r="F28" s="21"/>
      <c r="G28" s="21"/>
      <c r="H28" s="21"/>
      <c r="I28" s="21"/>
      <c r="J28" s="27"/>
      <c r="K28" s="27"/>
    </row>
    <row r="29" spans="1:11" x14ac:dyDescent="0.25">
      <c r="A29" s="22"/>
      <c r="B29" s="32"/>
      <c r="C29" s="33"/>
      <c r="D29" s="33"/>
      <c r="E29" s="33"/>
      <c r="F29" s="33"/>
      <c r="G29" s="33"/>
      <c r="H29" s="33"/>
      <c r="I29" s="33"/>
    </row>
    <row r="30" spans="1:11" ht="18.75" customHeight="1" x14ac:dyDescent="0.25">
      <c r="A30" s="22"/>
      <c r="B30" s="32"/>
      <c r="C30" s="34"/>
      <c r="D30" s="22"/>
      <c r="E30" s="22"/>
      <c r="F30" s="22"/>
      <c r="G30" s="22"/>
      <c r="H30" s="22"/>
      <c r="I30" s="22"/>
    </row>
    <row r="31" spans="1:11" x14ac:dyDescent="0.25">
      <c r="A31" s="22"/>
      <c r="B31" s="32"/>
      <c r="C31" s="34"/>
      <c r="D31" s="22"/>
      <c r="E31" s="22"/>
      <c r="F31" s="22"/>
      <c r="G31" s="22"/>
      <c r="H31" s="22"/>
      <c r="I31" s="22"/>
    </row>
    <row r="32" spans="1:11" x14ac:dyDescent="0.25">
      <c r="A32" s="22"/>
      <c r="B32" s="32"/>
      <c r="C32" s="34"/>
      <c r="D32" s="22"/>
      <c r="E32" s="22"/>
      <c r="F32" s="22"/>
      <c r="G32" s="22"/>
      <c r="H32" s="22"/>
      <c r="I32" s="22"/>
    </row>
    <row r="33" spans="1:13" ht="19.5" customHeight="1" x14ac:dyDescent="0.25">
      <c r="A33" s="22"/>
      <c r="B33" s="22"/>
      <c r="C33" s="34"/>
      <c r="D33" s="22"/>
      <c r="E33" s="22"/>
      <c r="F33" s="35"/>
      <c r="G33" s="22"/>
      <c r="H33" s="22"/>
      <c r="I33" s="22"/>
    </row>
    <row r="34" spans="1:13" ht="18.75" customHeight="1" x14ac:dyDescent="0.25">
      <c r="A34" s="22"/>
      <c r="B34" s="22"/>
      <c r="C34" s="34"/>
      <c r="D34" s="22"/>
      <c r="E34" s="22"/>
      <c r="F34" s="35"/>
      <c r="G34" s="22"/>
      <c r="H34" s="22"/>
      <c r="I34" s="22"/>
    </row>
    <row r="35" spans="1:13" ht="18.75" customHeight="1" x14ac:dyDescent="0.25">
      <c r="A35" s="22"/>
      <c r="B35" s="22"/>
      <c r="C35" s="34"/>
      <c r="D35" s="22"/>
      <c r="E35" s="22"/>
      <c r="F35" s="35"/>
      <c r="G35" s="22"/>
      <c r="H35" s="22"/>
      <c r="I35" s="22"/>
    </row>
    <row r="36" spans="1:13" ht="24.75" customHeight="1" x14ac:dyDescent="0.25">
      <c r="A36" s="22"/>
      <c r="B36" s="22"/>
      <c r="C36" s="34"/>
      <c r="D36" s="22"/>
      <c r="E36" s="22"/>
      <c r="F36" s="22"/>
      <c r="G36" s="22"/>
      <c r="H36" s="40" t="s">
        <v>23</v>
      </c>
    </row>
    <row r="37" spans="1:13" ht="24.75" customHeight="1" x14ac:dyDescent="0.25">
      <c r="A37" s="22"/>
      <c r="B37" s="22"/>
      <c r="C37" s="34"/>
      <c r="D37" s="22"/>
      <c r="E37" s="22"/>
      <c r="F37" s="22"/>
      <c r="G37" s="22"/>
      <c r="H37" s="22"/>
      <c r="I37" s="22"/>
    </row>
    <row r="38" spans="1:13" x14ac:dyDescent="0.25">
      <c r="A38" s="22"/>
      <c r="B38" s="22"/>
      <c r="C38" s="34"/>
      <c r="D38" s="22"/>
      <c r="E38" s="22"/>
      <c r="F38" s="22"/>
      <c r="G38" s="22"/>
      <c r="H38" s="22"/>
      <c r="I38" s="22"/>
    </row>
    <row r="39" spans="1:13" x14ac:dyDescent="0.25">
      <c r="A39" s="22"/>
      <c r="B39" s="22"/>
      <c r="C39" s="45" t="s">
        <v>19</v>
      </c>
      <c r="D39" s="45"/>
      <c r="E39" s="45"/>
      <c r="F39" s="45"/>
      <c r="G39" s="45"/>
      <c r="H39" s="45"/>
      <c r="I39" s="45"/>
    </row>
    <row r="40" spans="1:13" x14ac:dyDescent="0.25">
      <c r="A40" s="22"/>
      <c r="B40" s="22"/>
      <c r="C40" s="45"/>
      <c r="D40" s="45"/>
      <c r="E40" s="45"/>
      <c r="F40" s="45"/>
      <c r="G40" s="45"/>
      <c r="H40" s="45"/>
      <c r="I40" s="45"/>
      <c r="K40" s="40"/>
      <c r="L40" s="40"/>
      <c r="M40" s="40"/>
    </row>
    <row r="41" spans="1:13" x14ac:dyDescent="0.25">
      <c r="A41" s="22"/>
      <c r="B41" s="22"/>
      <c r="C41" s="28"/>
      <c r="D41" s="22"/>
      <c r="E41" s="22"/>
      <c r="F41" s="22"/>
      <c r="G41" s="22"/>
      <c r="H41" s="22"/>
      <c r="I41" s="22"/>
    </row>
    <row r="42" spans="1:13" ht="15.75" thickBot="1" x14ac:dyDescent="0.3">
      <c r="A42" s="22"/>
      <c r="B42" s="22"/>
      <c r="C42" s="34"/>
      <c r="D42" s="22"/>
      <c r="E42" s="22"/>
      <c r="F42" s="22"/>
      <c r="G42" s="22"/>
      <c r="H42" s="22"/>
      <c r="I42" s="22"/>
    </row>
    <row r="43" spans="1:13" ht="30" thickTop="1" thickBot="1" x14ac:dyDescent="0.3">
      <c r="A43" s="22"/>
      <c r="B43" s="22"/>
      <c r="C43" s="34"/>
      <c r="D43" s="17" t="s">
        <v>12</v>
      </c>
      <c r="E43" s="17" t="s">
        <v>0</v>
      </c>
      <c r="F43" s="29">
        <f ca="1">_xll.RiskOutput()+_xll.RiskPoisson(10000*F20)</f>
        <v>1</v>
      </c>
      <c r="G43" s="12"/>
      <c r="I43" s="22"/>
    </row>
    <row r="44" spans="1:13" ht="20.25" thickTop="1" thickBot="1" x14ac:dyDescent="0.35">
      <c r="B44" s="22"/>
      <c r="C44" s="34"/>
      <c r="D44" s="41"/>
      <c r="E44" s="17" t="s">
        <v>20</v>
      </c>
      <c r="F44" s="29">
        <f ca="1">_xll.RiskMean(F43)</f>
        <v>1</v>
      </c>
      <c r="G44" s="12"/>
      <c r="I44" s="22"/>
    </row>
    <row r="45" spans="1:13" ht="20.25" thickTop="1" thickBot="1" x14ac:dyDescent="0.35">
      <c r="B45" s="22"/>
      <c r="C45" s="34"/>
      <c r="D45" s="41"/>
      <c r="E45" s="17" t="s">
        <v>27</v>
      </c>
      <c r="F45" s="29">
        <f ca="1">_xll.RiskPercentile(F43,0.05)</f>
        <v>1</v>
      </c>
      <c r="G45" s="12"/>
      <c r="I45" s="22"/>
    </row>
    <row r="46" spans="1:13" ht="20.25" thickTop="1" thickBot="1" x14ac:dyDescent="0.35">
      <c r="B46" s="22"/>
      <c r="C46" s="34"/>
      <c r="D46" s="41"/>
      <c r="E46" s="17" t="s">
        <v>28</v>
      </c>
      <c r="F46" s="29">
        <f ca="1">_xll.RiskPercentile(F43,0.95)</f>
        <v>1</v>
      </c>
      <c r="G46" s="12"/>
      <c r="I46" s="22"/>
    </row>
    <row r="47" spans="1:13" ht="24" customHeight="1" thickTop="1" thickBot="1" x14ac:dyDescent="0.3">
      <c r="B47" s="22"/>
      <c r="C47" s="34"/>
      <c r="D47" s="22"/>
      <c r="E47" s="42" t="s">
        <v>21</v>
      </c>
      <c r="F47" s="30">
        <f ca="1">1-_xll.RiskTarget(F43,0)</f>
        <v>1</v>
      </c>
      <c r="G47" s="22"/>
      <c r="H47" s="22"/>
      <c r="I47" s="22"/>
    </row>
    <row r="48" spans="1:13" ht="15.75" thickTop="1" x14ac:dyDescent="0.25">
      <c r="B48" s="22"/>
      <c r="C48" s="34"/>
      <c r="D48" s="22"/>
      <c r="E48" s="36"/>
      <c r="F48" s="22"/>
      <c r="G48" s="22"/>
      <c r="H48" s="22"/>
      <c r="I48" s="22"/>
    </row>
    <row r="49" spans="2:9" x14ac:dyDescent="0.25">
      <c r="B49" s="22"/>
      <c r="C49" s="34"/>
      <c r="D49" s="22"/>
      <c r="E49" s="22"/>
      <c r="F49" s="35"/>
      <c r="G49" s="22"/>
      <c r="H49" s="22"/>
      <c r="I49" s="22"/>
    </row>
    <row r="50" spans="2:9" x14ac:dyDescent="0.25">
      <c r="B50" s="22"/>
      <c r="C50" s="34"/>
      <c r="D50" s="22"/>
      <c r="E50" s="22"/>
      <c r="F50" s="35"/>
      <c r="G50" s="22"/>
      <c r="H50" s="22"/>
      <c r="I50" s="22"/>
    </row>
    <row r="51" spans="2:9" x14ac:dyDescent="0.25">
      <c r="B51" s="22"/>
      <c r="C51" s="34"/>
      <c r="D51" s="22"/>
      <c r="E51" s="22"/>
      <c r="F51" s="22"/>
      <c r="G51" s="22"/>
      <c r="H51" s="22"/>
      <c r="I51" s="22"/>
    </row>
    <row r="52" spans="2:9" x14ac:dyDescent="0.25">
      <c r="B52" s="22"/>
      <c r="C52" s="34"/>
      <c r="D52" s="22"/>
      <c r="E52" s="22"/>
      <c r="F52" s="22"/>
      <c r="G52" s="22"/>
      <c r="H52" s="22"/>
      <c r="I52" s="22"/>
    </row>
    <row r="53" spans="2:9" x14ac:dyDescent="0.25">
      <c r="B53" s="22"/>
      <c r="C53" s="37"/>
      <c r="D53" s="22"/>
      <c r="E53" s="22"/>
      <c r="F53" s="22"/>
      <c r="G53" s="22"/>
      <c r="H53" s="22"/>
      <c r="I53" s="22"/>
    </row>
    <row r="54" spans="2:9" x14ac:dyDescent="0.25">
      <c r="B54" s="22"/>
      <c r="C54" s="37"/>
      <c r="D54" s="22"/>
      <c r="E54" s="22"/>
      <c r="F54" s="22"/>
      <c r="G54" s="22"/>
      <c r="H54" s="40" t="s">
        <v>24</v>
      </c>
    </row>
    <row r="55" spans="2:9" x14ac:dyDescent="0.25">
      <c r="B55" s="22"/>
      <c r="C55" s="37"/>
      <c r="D55" s="22"/>
      <c r="E55" s="22"/>
      <c r="F55" s="22"/>
      <c r="G55" s="22"/>
      <c r="H55" s="22"/>
      <c r="I55" s="22"/>
    </row>
    <row r="56" spans="2:9" x14ac:dyDescent="0.25">
      <c r="B56" s="22"/>
      <c r="C56" s="38"/>
      <c r="D56" s="39"/>
      <c r="E56" s="22"/>
      <c r="F56" s="22"/>
      <c r="G56" s="22"/>
      <c r="H56" s="22"/>
      <c r="I56" s="22"/>
    </row>
    <row r="57" spans="2:9" x14ac:dyDescent="0.25">
      <c r="B57" s="22"/>
      <c r="C57" s="34"/>
      <c r="D57" s="22"/>
      <c r="E57" s="22"/>
      <c r="F57" s="22"/>
      <c r="G57" s="22"/>
      <c r="H57" s="22"/>
      <c r="I57" s="22"/>
    </row>
    <row r="58" spans="2:9" x14ac:dyDescent="0.25">
      <c r="B58" s="22"/>
      <c r="C58" s="34"/>
      <c r="D58" s="22"/>
      <c r="E58" s="22"/>
      <c r="F58" s="22"/>
      <c r="G58" s="22"/>
      <c r="H58" s="22"/>
      <c r="I58" s="22"/>
    </row>
  </sheetData>
  <mergeCells count="7">
    <mergeCell ref="C39:I40"/>
    <mergeCell ref="C4:I6"/>
    <mergeCell ref="C13:I13"/>
    <mergeCell ref="C17:I18"/>
    <mergeCell ref="C25:I26"/>
    <mergeCell ref="D20:E20"/>
    <mergeCell ref="G21:K21"/>
  </mergeCells>
  <conditionalFormatting sqref="C45">
    <cfRule type="expression" dxfId="2" priority="2" stopIfTrue="1">
      <formula>RiskIsOutput</formula>
    </cfRule>
  </conditionalFormatting>
  <conditionalFormatting sqref="C50">
    <cfRule type="expression" dxfId="1" priority="3" stopIfTrue="1">
      <formula>RiskIsOutput</formula>
    </cfRule>
  </conditionalFormatting>
  <conditionalFormatting sqref="C49">
    <cfRule type="expression" dxfId="0" priority="5" stopIfTrue="1">
      <formula>RiskIsOutput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Exercise</vt:lpstr>
      <vt:lpstr>Solutions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laure.pujol</dc:creator>
  <cp:lastModifiedBy>Géraldine Boué</cp:lastModifiedBy>
  <cp:lastPrinted>2013-02-26T12:22:22Z</cp:lastPrinted>
  <dcterms:created xsi:type="dcterms:W3CDTF">2013-02-18T15:11:19Z</dcterms:created>
  <dcterms:modified xsi:type="dcterms:W3CDTF">2017-02-22T13:50:39Z</dcterms:modified>
</cp:coreProperties>
</file>