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60" windowWidth="12510" windowHeight="9435" firstSheet="4" activeTab="4"/>
  </bookViews>
  <sheets>
    <sheet name="senseInfo" sheetId="7" state="hidden" r:id="rId1"/>
    <sheet name="RiskSerializationData" sheetId="9" state="hidden" r:id="rId2"/>
    <sheet name="goalSeekInfo" sheetId="10" state="hidden" r:id="rId3"/>
    <sheet name="_@RISKFitInformation" sheetId="13" state="hidden" r:id="rId4"/>
    <sheet name="Process_input_eq" sheetId="1" r:id="rId5"/>
    <sheet name="rsklibSimData" sheetId="16" state="hidden" r:id="rId6"/>
    <sheet name="RM2" sheetId="11" r:id="rId7"/>
    <sheet name="scenario analysis" sheetId="12" r:id="rId8"/>
    <sheet name="sensitivity index" sheetId="15" r:id="rId9"/>
  </sheets>
  <definedNames>
    <definedName name="_AtRisk_FitDataRange_FIT_13417_D571D" hidden="1">'RM2'!$E$3:$E$101</definedName>
    <definedName name="_AtRisk_FitDataRange_FIT_244EE_1F116" hidden="1">'RM2'!$E$3:$E$101</definedName>
    <definedName name="_AtRisk_FitDataRange_FIT_2E7BF_971D8" hidden="1">'RM2'!$E$1:$E$302</definedName>
    <definedName name="_AtRisk_FitDataRange_FIT_3568C_97285" hidden="1">'RM2'!$E$3:$E$502</definedName>
    <definedName name="_AtRisk_FitDataRange_FIT_3F18E_77D7F" hidden="1">#REF!</definedName>
    <definedName name="_AtRisk_FitDataRange_FIT_6BDEA_C6415" hidden="1">'RM2'!$E$3:$E$200</definedName>
    <definedName name="_AtRisk_FitDataRange_FIT_772C1_806BB" hidden="1">'RM2'!$E$3:$E$101</definedName>
    <definedName name="_AtRisk_FitDataRange_FIT_88CDD_91FA7" hidden="1">'RM2'!$E$3:$E$1002</definedName>
    <definedName name="_AtRisk_FitDataRange_FIT_9748_8AF86" hidden="1">'RM2'!$E$3:$E$101</definedName>
    <definedName name="_AtRisk_FitDataRange_FIT_99744_23E30" localSheetId="8" hidden="1">#REF!</definedName>
    <definedName name="_AtRisk_FitDataRange_FIT_99744_23E30" hidden="1">#REF!</definedName>
    <definedName name="_AtRisk_FitDataRange_FIT_A00CB_F2A49" localSheetId="8" hidden="1">#REF!</definedName>
    <definedName name="_AtRisk_FitDataRange_FIT_A00CB_F2A49" hidden="1">#REF!</definedName>
    <definedName name="_AtRisk_FitDataRange_FIT_A315A_2B718" hidden="1">'RM2'!$E$3:$E$1002</definedName>
    <definedName name="_AtRisk_FitDataRange_FIT_AFD42_DD343" hidden="1">'RM2'!$E$1:$E$101</definedName>
    <definedName name="_AtRisk_FitDataRange_FIT_E6210_8E50C" hidden="1">'RM2'!$E$3:$E$502</definedName>
    <definedName name="_AtRisk_FitDataRange_FIT_EFCC9_7E729" localSheetId="8" hidden="1">#REF!</definedName>
    <definedName name="_AtRisk_FitDataRange_FIT_EFCC9_7E729" hidden="1">#REF!</definedName>
    <definedName name="_AtRisk_FitDataRange_FIT_F1A7C_EE1B3" hidden="1">'RM2'!$E$1:$E$502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xlnm._FilterDatabase" localSheetId="6" hidden="1">'RM2'!$A$2:$E$502</definedName>
    <definedName name="Pal_Workbook_GUID" hidden="1">"T46ZT21QM9IQQTJ8KIWNV13Q"</definedName>
    <definedName name="RiskAfterRecalcMacro" hidden="1">""</definedName>
    <definedName name="RiskAfterSimMacro" hidden="1">""</definedName>
    <definedName name="riskATSSboxGraph" hidden="1">FALSE</definedName>
    <definedName name="riskATSSincludeSimtables" hidden="1">FALSE</definedName>
    <definedName name="riskATSSinputsGraphs" hidden="1">FALSE</definedName>
    <definedName name="riskATSSoutputStatistic" hidden="1">6</definedName>
    <definedName name="riskATSSpercentChangeGraph" hidden="1">FALSE</definedName>
    <definedName name="riskATSSpercentileGraph" hidden="1">TRUE</definedName>
    <definedName name="riskATSSpercentileValue" hidden="1">0.95</definedName>
    <definedName name="riskATSSprintReport" hidden="1">FALSE</definedName>
    <definedName name="riskATSSreportsInActiveBook" hidden="1">FALSE</definedName>
    <definedName name="riskATSSreportsSelected" hidden="1">TRUE</definedName>
    <definedName name="riskATSSsummaryReport" hidden="1">TRUE</definedName>
    <definedName name="riskATSStornadoGraph" hidden="1">TRUE</definedName>
    <definedName name="riskATSTbaselineRequested" hidden="1">TRUE</definedName>
    <definedName name="riskATSTboxGraph" hidden="1">TRUE</definedName>
    <definedName name="riskATSTcomparisonGraph" hidden="1">TRUE</definedName>
    <definedName name="riskATSThistogramGraph" hidden="1">FALSE</definedName>
    <definedName name="riskATSToutputStatistic" hidden="1">4</definedName>
    <definedName name="riskATSTprintReport" hidden="1">FALSE</definedName>
    <definedName name="riskATSTreportsInActiveBook" hidden="1">FALSE</definedName>
    <definedName name="riskATSTreportsSelected" hidden="1">TRUE</definedName>
    <definedName name="riskATSTsequentialStress" hidden="1">TRUE</definedName>
    <definedName name="riskATSTsummaryReport" hidden="1">TRUE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GoalSeekChangingCell">Process_input_eq!$E$37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_xlnm.Print_Area" localSheetId="4">Process_input_eq!$A$1:$Q$66</definedName>
  </definedNames>
  <calcPr calcId="145621"/>
</workbook>
</file>

<file path=xl/calcChain.xml><?xml version="1.0" encoding="utf-8"?>
<calcChain xmlns="http://schemas.openxmlformats.org/spreadsheetml/2006/main">
  <c r="C11" i="13" l="1"/>
  <c r="C12" i="13"/>
  <c r="C13" i="13"/>
  <c r="C14" i="13"/>
  <c r="C15" i="13"/>
  <c r="C16" i="13"/>
  <c r="C17" i="13"/>
  <c r="C18" i="13"/>
  <c r="C19" i="13"/>
  <c r="C20" i="13"/>
  <c r="C21" i="13"/>
  <c r="C22" i="13"/>
  <c r="E11" i="11" l="1"/>
  <c r="E12" i="11"/>
  <c r="E13" i="11"/>
  <c r="E14" i="11"/>
  <c r="E15" i="11"/>
  <c r="E16" i="11"/>
  <c r="E17" i="11"/>
  <c r="E18" i="11"/>
  <c r="E19" i="11"/>
  <c r="A222" i="11"/>
  <c r="A224" i="11"/>
  <c r="A226" i="11"/>
  <c r="A228" i="11"/>
  <c r="A230" i="11"/>
  <c r="A232" i="11"/>
  <c r="A234" i="11"/>
  <c r="A236" i="11"/>
  <c r="A238" i="11"/>
  <c r="A240" i="11"/>
  <c r="A242" i="11"/>
  <c r="A244" i="11"/>
  <c r="A246" i="11"/>
  <c r="A248" i="11"/>
  <c r="A250" i="11"/>
  <c r="A252" i="11"/>
  <c r="A254" i="11"/>
  <c r="A256" i="11"/>
  <c r="A258" i="11"/>
  <c r="A260" i="11"/>
  <c r="A262" i="11"/>
  <c r="A264" i="11"/>
  <c r="A266" i="11"/>
  <c r="A268" i="11"/>
  <c r="A270" i="11"/>
  <c r="A272" i="11"/>
  <c r="A274" i="11"/>
  <c r="A276" i="11"/>
  <c r="A278" i="11"/>
  <c r="A280" i="11"/>
  <c r="A282" i="11"/>
  <c r="A284" i="11"/>
  <c r="A286" i="11"/>
  <c r="A288" i="11"/>
  <c r="A290" i="11"/>
  <c r="A292" i="11"/>
  <c r="A294" i="11"/>
  <c r="A296" i="11"/>
  <c r="A298" i="11"/>
  <c r="A300" i="11"/>
  <c r="A302" i="11"/>
  <c r="A304" i="11"/>
  <c r="A306" i="11"/>
  <c r="A308" i="11"/>
  <c r="A310" i="11"/>
  <c r="A312" i="11"/>
  <c r="A314" i="11"/>
  <c r="A316" i="11"/>
  <c r="A318" i="11"/>
  <c r="A320" i="11"/>
  <c r="A322" i="11"/>
  <c r="A324" i="11"/>
  <c r="A326" i="11"/>
  <c r="A328" i="11"/>
  <c r="A330" i="11"/>
  <c r="A332" i="11"/>
  <c r="A334" i="11"/>
  <c r="A336" i="11"/>
  <c r="A338" i="11"/>
  <c r="A340" i="11"/>
  <c r="A342" i="11"/>
  <c r="A344" i="11"/>
  <c r="A346" i="11"/>
  <c r="A348" i="11"/>
  <c r="A350" i="11"/>
  <c r="A352" i="11"/>
  <c r="A354" i="11"/>
  <c r="A356" i="11"/>
  <c r="A358" i="11"/>
  <c r="A360" i="11"/>
  <c r="A362" i="11"/>
  <c r="A364" i="11"/>
  <c r="A366" i="11"/>
  <c r="A368" i="11"/>
  <c r="A370" i="11"/>
  <c r="A372" i="11"/>
  <c r="A374" i="11"/>
  <c r="A376" i="11"/>
  <c r="A378" i="11"/>
  <c r="A380" i="11"/>
  <c r="A382" i="11"/>
  <c r="A384" i="11"/>
  <c r="A386" i="11"/>
  <c r="A388" i="11"/>
  <c r="A390" i="11"/>
  <c r="A392" i="11"/>
  <c r="A394" i="11"/>
  <c r="A396" i="11"/>
  <c r="A398" i="11"/>
  <c r="A400" i="11"/>
  <c r="A402" i="11"/>
  <c r="A404" i="11"/>
  <c r="A406" i="11"/>
  <c r="A408" i="11"/>
  <c r="A410" i="11"/>
  <c r="A412" i="11"/>
  <c r="A414" i="11"/>
  <c r="A416" i="11"/>
  <c r="A418" i="11"/>
  <c r="A420" i="11"/>
  <c r="A422" i="11"/>
  <c r="A424" i="11"/>
  <c r="A426" i="11"/>
  <c r="A428" i="11"/>
  <c r="A430" i="11"/>
  <c r="A432" i="11"/>
  <c r="A434" i="11"/>
  <c r="A436" i="11"/>
  <c r="A438" i="11"/>
  <c r="A440" i="11"/>
  <c r="A442" i="11"/>
  <c r="A444" i="11"/>
  <c r="A446" i="11"/>
  <c r="A448" i="11"/>
  <c r="A450" i="11"/>
  <c r="A452" i="11"/>
  <c r="A454" i="11"/>
  <c r="A456" i="11"/>
  <c r="A458" i="11"/>
  <c r="A460" i="11"/>
  <c r="A462" i="11"/>
  <c r="A464" i="11"/>
  <c r="A466" i="11"/>
  <c r="A468" i="11"/>
  <c r="A470" i="11"/>
  <c r="A472" i="11"/>
  <c r="A474" i="11"/>
  <c r="A476" i="11"/>
  <c r="A478" i="11"/>
  <c r="A480" i="11"/>
  <c r="A482" i="11"/>
  <c r="A484" i="11"/>
  <c r="A486" i="11"/>
  <c r="A488" i="11"/>
  <c r="A490" i="11"/>
  <c r="A492" i="11"/>
  <c r="A494" i="11"/>
  <c r="A496" i="11"/>
  <c r="A498" i="11"/>
  <c r="A500" i="11"/>
  <c r="A502" i="11"/>
  <c r="A212" i="11"/>
  <c r="A214" i="11"/>
  <c r="A215" i="11"/>
  <c r="A217" i="11"/>
  <c r="A219" i="11"/>
  <c r="A221" i="11"/>
  <c r="A223" i="11"/>
  <c r="A225" i="11"/>
  <c r="A227" i="11"/>
  <c r="A229" i="11"/>
  <c r="A231" i="11"/>
  <c r="A233" i="11"/>
  <c r="A235" i="11"/>
  <c r="A237" i="11"/>
  <c r="A239" i="11"/>
  <c r="A241" i="11"/>
  <c r="A243" i="11"/>
  <c r="A245" i="11"/>
  <c r="A247" i="11"/>
  <c r="A249" i="11"/>
  <c r="A251" i="11"/>
  <c r="A253" i="11"/>
  <c r="A255" i="11"/>
  <c r="A257" i="11"/>
  <c r="A259" i="11"/>
  <c r="A261" i="11"/>
  <c r="A263" i="11"/>
  <c r="A265" i="11"/>
  <c r="A267" i="11"/>
  <c r="A269" i="11"/>
  <c r="A271" i="11"/>
  <c r="A273" i="11"/>
  <c r="A275" i="11"/>
  <c r="A277" i="11"/>
  <c r="A279" i="11"/>
  <c r="A281" i="11"/>
  <c r="A283" i="11"/>
  <c r="A285" i="11"/>
  <c r="A287" i="11"/>
  <c r="A289" i="11"/>
  <c r="A291" i="11"/>
  <c r="A293" i="11"/>
  <c r="A295" i="11"/>
  <c r="A297" i="11"/>
  <c r="A299" i="11"/>
  <c r="A301" i="11"/>
  <c r="A303" i="11"/>
  <c r="A305" i="11"/>
  <c r="A307" i="11"/>
  <c r="A309" i="11"/>
  <c r="A311" i="11"/>
  <c r="A313" i="11"/>
  <c r="A315" i="11"/>
  <c r="A317" i="11"/>
  <c r="A319" i="11"/>
  <c r="A321" i="11"/>
  <c r="A323" i="11"/>
  <c r="A325" i="11"/>
  <c r="A327" i="11"/>
  <c r="A329" i="11"/>
  <c r="A331" i="11"/>
  <c r="A333" i="11"/>
  <c r="A335" i="11"/>
  <c r="A337" i="11"/>
  <c r="A339" i="11"/>
  <c r="A341" i="11"/>
  <c r="A343" i="11"/>
  <c r="A345" i="11"/>
  <c r="A347" i="11"/>
  <c r="A349" i="11"/>
  <c r="A351" i="11"/>
  <c r="A353" i="11"/>
  <c r="A355" i="11"/>
  <c r="A357" i="11"/>
  <c r="A359" i="11"/>
  <c r="A361" i="11"/>
  <c r="A363" i="11"/>
  <c r="A365" i="11"/>
  <c r="A367" i="11"/>
  <c r="A369" i="11"/>
  <c r="A371" i="11"/>
  <c r="A373" i="11"/>
  <c r="A375" i="11"/>
  <c r="A377" i="11"/>
  <c r="A379" i="11"/>
  <c r="A381" i="11"/>
  <c r="A383" i="11"/>
  <c r="A385" i="11"/>
  <c r="A387" i="11"/>
  <c r="A389" i="11"/>
  <c r="A391" i="11"/>
  <c r="A393" i="11"/>
  <c r="A395" i="11"/>
  <c r="A397" i="11"/>
  <c r="A399" i="11"/>
  <c r="A401" i="11"/>
  <c r="A403" i="11"/>
  <c r="A405" i="11"/>
  <c r="A407" i="11"/>
  <c r="A409" i="11"/>
  <c r="A411" i="11"/>
  <c r="A413" i="11"/>
  <c r="A415" i="11"/>
  <c r="A417" i="11"/>
  <c r="A419" i="11"/>
  <c r="A421" i="11"/>
  <c r="A423" i="11"/>
  <c r="A425" i="11"/>
  <c r="A427" i="11"/>
  <c r="A429" i="11"/>
  <c r="A431" i="11"/>
  <c r="A433" i="11"/>
  <c r="A435" i="11"/>
  <c r="A437" i="11"/>
  <c r="A439" i="11"/>
  <c r="A441" i="11"/>
  <c r="A443" i="11"/>
  <c r="A445" i="11"/>
  <c r="A447" i="11"/>
  <c r="A449" i="11"/>
  <c r="A451" i="11"/>
  <c r="A453" i="11"/>
  <c r="A455" i="11"/>
  <c r="A457" i="11"/>
  <c r="A459" i="11"/>
  <c r="A461" i="11"/>
  <c r="A463" i="11"/>
  <c r="A465" i="11"/>
  <c r="A467" i="11"/>
  <c r="A469" i="11"/>
  <c r="A471" i="11"/>
  <c r="A473" i="11"/>
  <c r="A475" i="11"/>
  <c r="A477" i="11"/>
  <c r="A479" i="11"/>
  <c r="A481" i="11"/>
  <c r="A483" i="11"/>
  <c r="A485" i="11"/>
  <c r="A487" i="11"/>
  <c r="A489" i="11"/>
  <c r="A491" i="11"/>
  <c r="A493" i="11"/>
  <c r="A495" i="11"/>
  <c r="A497" i="11"/>
  <c r="A499" i="11"/>
  <c r="A501" i="11"/>
  <c r="A25" i="11"/>
  <c r="A27" i="11"/>
  <c r="A28" i="11"/>
  <c r="A30" i="11"/>
  <c r="A31" i="11"/>
  <c r="A32" i="11"/>
  <c r="A34" i="11"/>
  <c r="A35" i="11"/>
  <c r="A37" i="11"/>
  <c r="A38" i="11"/>
  <c r="A39" i="11"/>
  <c r="A41" i="11"/>
  <c r="A42" i="11"/>
  <c r="A44" i="11"/>
  <c r="A45" i="11"/>
  <c r="A46" i="11"/>
  <c r="A48" i="11"/>
  <c r="A49" i="11"/>
  <c r="A51" i="11"/>
  <c r="A52" i="11"/>
  <c r="A53" i="11"/>
  <c r="A55" i="11"/>
  <c r="A56" i="11"/>
  <c r="A58" i="11"/>
  <c r="A59" i="11"/>
  <c r="A60" i="11"/>
  <c r="A62" i="11"/>
  <c r="A63" i="11"/>
  <c r="A65" i="11"/>
  <c r="A66" i="11"/>
  <c r="A67" i="11"/>
  <c r="A69" i="11"/>
  <c r="A70" i="11"/>
  <c r="A72" i="11"/>
  <c r="A73" i="11"/>
  <c r="A74" i="11"/>
  <c r="A76" i="11"/>
  <c r="A77" i="11"/>
  <c r="A79" i="11"/>
  <c r="A80" i="11"/>
  <c r="A81" i="11"/>
  <c r="A83" i="11"/>
  <c r="A84" i="11"/>
  <c r="A86" i="11"/>
  <c r="A87" i="11"/>
  <c r="A88" i="11"/>
  <c r="A90" i="11"/>
  <c r="A91" i="11"/>
  <c r="A93" i="11"/>
  <c r="A94" i="11"/>
  <c r="A95" i="11"/>
  <c r="A97" i="11"/>
  <c r="A98" i="11"/>
  <c r="A100" i="11"/>
  <c r="A101" i="11"/>
  <c r="A102" i="11"/>
  <c r="A104" i="11"/>
  <c r="A105" i="11"/>
  <c r="A107" i="11"/>
  <c r="A108" i="11"/>
  <c r="A109" i="11"/>
  <c r="A111" i="11"/>
  <c r="A112" i="11"/>
  <c r="A114" i="11"/>
  <c r="A115" i="11"/>
  <c r="A116" i="11"/>
  <c r="A118" i="11"/>
  <c r="A119" i="11"/>
  <c r="A121" i="11"/>
  <c r="A122" i="11"/>
  <c r="A123" i="11"/>
  <c r="A125" i="11"/>
  <c r="A126" i="11"/>
  <c r="A128" i="11"/>
  <c r="A129" i="11"/>
  <c r="A130" i="11"/>
  <c r="A132" i="11"/>
  <c r="A133" i="11"/>
  <c r="A135" i="11"/>
  <c r="A136" i="11"/>
  <c r="A137" i="11"/>
  <c r="A139" i="11"/>
  <c r="A140" i="11"/>
  <c r="A142" i="11"/>
  <c r="A143" i="11"/>
  <c r="A144" i="11"/>
  <c r="A146" i="11"/>
  <c r="A147" i="11"/>
  <c r="A149" i="11"/>
  <c r="A150" i="11"/>
  <c r="A151" i="11"/>
  <c r="A153" i="11"/>
  <c r="A154" i="11"/>
  <c r="A156" i="11"/>
  <c r="A157" i="11"/>
  <c r="A158" i="11"/>
  <c r="A160" i="11"/>
  <c r="A161" i="11"/>
  <c r="A163" i="11"/>
  <c r="A164" i="11"/>
  <c r="A165" i="11"/>
  <c r="A167" i="11"/>
  <c r="A168" i="11"/>
  <c r="A170" i="11"/>
  <c r="A171" i="11"/>
  <c r="A172" i="11"/>
  <c r="A174" i="11"/>
  <c r="A175" i="11"/>
  <c r="A177" i="11"/>
  <c r="A178" i="11"/>
  <c r="A179" i="11"/>
  <c r="A181" i="11"/>
  <c r="A182" i="11"/>
  <c r="A184" i="11"/>
  <c r="E4" i="11"/>
  <c r="E5" i="11"/>
  <c r="E6" i="11"/>
  <c r="E7" i="11"/>
  <c r="E8" i="11"/>
  <c r="E9" i="11"/>
  <c r="E10" i="11"/>
  <c r="E20" i="11"/>
  <c r="E21" i="11"/>
  <c r="E22" i="11"/>
  <c r="E23" i="11"/>
  <c r="E24" i="11"/>
  <c r="E26" i="11"/>
  <c r="E29" i="11"/>
  <c r="E33" i="11"/>
  <c r="E36" i="11"/>
  <c r="E40" i="11"/>
  <c r="E43" i="11"/>
  <c r="E47" i="11"/>
  <c r="E50" i="11"/>
  <c r="E54" i="11"/>
  <c r="E57" i="11"/>
  <c r="E61" i="11"/>
  <c r="E64" i="11"/>
  <c r="E68" i="11"/>
  <c r="E71" i="11"/>
  <c r="E75" i="11"/>
  <c r="E78" i="11"/>
  <c r="E82" i="11"/>
  <c r="E85" i="11"/>
  <c r="E89" i="11"/>
  <c r="E92" i="11"/>
  <c r="E96" i="11"/>
  <c r="E99" i="11"/>
  <c r="E103" i="11"/>
  <c r="E106" i="11"/>
  <c r="E110" i="11"/>
  <c r="E113" i="11"/>
  <c r="E117" i="11"/>
  <c r="E120" i="11"/>
  <c r="E124" i="11"/>
  <c r="E127" i="11"/>
  <c r="E131" i="11"/>
  <c r="E134" i="11"/>
  <c r="E138" i="11"/>
  <c r="E141" i="11"/>
  <c r="E145" i="11"/>
  <c r="E148" i="11"/>
  <c r="E152" i="11"/>
  <c r="E155" i="11"/>
  <c r="E159" i="11"/>
  <c r="E162" i="11"/>
  <c r="E166" i="11"/>
  <c r="E169" i="11"/>
  <c r="E173" i="11"/>
  <c r="E176" i="11"/>
  <c r="E180" i="11"/>
  <c r="E183" i="11"/>
  <c r="E185" i="11"/>
  <c r="E186" i="11"/>
  <c r="E187" i="11"/>
  <c r="E188" i="11"/>
  <c r="E189" i="11"/>
  <c r="E190" i="11"/>
  <c r="E191" i="11"/>
  <c r="E192" i="11"/>
  <c r="E193" i="11"/>
  <c r="E194" i="11"/>
  <c r="E195" i="11"/>
  <c r="E196" i="11"/>
  <c r="E197" i="11"/>
  <c r="E198" i="11"/>
  <c r="E199" i="11"/>
  <c r="E200" i="11"/>
  <c r="E201" i="11"/>
  <c r="E202" i="11"/>
  <c r="E203" i="11"/>
  <c r="E204" i="11"/>
  <c r="E205" i="11"/>
  <c r="E206" i="11"/>
  <c r="E207" i="11"/>
  <c r="E208" i="11"/>
  <c r="E209" i="11"/>
  <c r="E210" i="11"/>
  <c r="E211" i="11"/>
  <c r="E213" i="11"/>
  <c r="E216" i="11"/>
  <c r="E218" i="11"/>
  <c r="E220" i="11"/>
  <c r="E222" i="11"/>
  <c r="E224" i="11"/>
  <c r="E226" i="11"/>
  <c r="E228" i="11"/>
  <c r="E230" i="11"/>
  <c r="E232" i="11"/>
  <c r="E234" i="11"/>
  <c r="E236" i="11"/>
  <c r="E238" i="11"/>
  <c r="E240" i="11"/>
  <c r="E242" i="11"/>
  <c r="E244" i="11"/>
  <c r="E246" i="11"/>
  <c r="E248" i="11"/>
  <c r="E250" i="11"/>
  <c r="E252" i="11"/>
  <c r="E254" i="11"/>
  <c r="E256" i="11"/>
  <c r="E258" i="11"/>
  <c r="E260" i="11"/>
  <c r="E262" i="11"/>
  <c r="E264" i="11"/>
  <c r="E266" i="11"/>
  <c r="E268" i="11"/>
  <c r="E270" i="11"/>
  <c r="E272" i="11"/>
  <c r="E274" i="11"/>
  <c r="E276" i="11"/>
  <c r="E278" i="11"/>
  <c r="E280" i="11"/>
  <c r="E282" i="11"/>
  <c r="E284" i="11"/>
  <c r="E286" i="11"/>
  <c r="E288" i="11"/>
  <c r="E290" i="11"/>
  <c r="E292" i="11"/>
  <c r="E294" i="11"/>
  <c r="E296" i="11"/>
  <c r="E298" i="11"/>
  <c r="E300" i="11"/>
  <c r="E302" i="11"/>
  <c r="E304" i="11"/>
  <c r="E306" i="11"/>
  <c r="E308" i="11"/>
  <c r="E310" i="11"/>
  <c r="E312" i="11"/>
  <c r="E314" i="11"/>
  <c r="E316" i="11"/>
  <c r="E318" i="11"/>
  <c r="E320" i="11"/>
  <c r="E322" i="11"/>
  <c r="E324" i="11"/>
  <c r="E326" i="11"/>
  <c r="E328" i="11"/>
  <c r="E330" i="11"/>
  <c r="E332" i="11"/>
  <c r="E334" i="11"/>
  <c r="E336" i="11"/>
  <c r="E338" i="11"/>
  <c r="E340" i="11"/>
  <c r="E342" i="11"/>
  <c r="E344" i="11"/>
  <c r="E346" i="11"/>
  <c r="E348" i="11"/>
  <c r="E350" i="11"/>
  <c r="E352" i="11"/>
  <c r="E354" i="11"/>
  <c r="E356" i="11"/>
  <c r="E358" i="11"/>
  <c r="E360" i="11"/>
  <c r="E362" i="11"/>
  <c r="E364" i="11"/>
  <c r="E366" i="11"/>
  <c r="E368" i="11"/>
  <c r="E370" i="11"/>
  <c r="E372" i="11"/>
  <c r="E374" i="11"/>
  <c r="E376" i="11"/>
  <c r="E378" i="11"/>
  <c r="E380" i="11"/>
  <c r="E382" i="11"/>
  <c r="E384" i="11"/>
  <c r="E386" i="11"/>
  <c r="E388" i="11"/>
  <c r="E390" i="11"/>
  <c r="E392" i="11"/>
  <c r="E394" i="11"/>
  <c r="E396" i="11"/>
  <c r="E398" i="11"/>
  <c r="E400" i="11"/>
  <c r="E402" i="11"/>
  <c r="E404" i="11"/>
  <c r="E406" i="11"/>
  <c r="E408" i="11"/>
  <c r="E410" i="11"/>
  <c r="E412" i="11"/>
  <c r="E414" i="11"/>
  <c r="E416" i="11"/>
  <c r="E418" i="11"/>
  <c r="E420" i="11"/>
  <c r="E422" i="11"/>
  <c r="E424" i="11"/>
  <c r="E426" i="11"/>
  <c r="E428" i="11"/>
  <c r="E430" i="11"/>
  <c r="E432" i="11"/>
  <c r="E434" i="11"/>
  <c r="E436" i="11"/>
  <c r="E438" i="11"/>
  <c r="E440" i="11"/>
  <c r="E442" i="11"/>
  <c r="E444" i="11"/>
  <c r="E446" i="11"/>
  <c r="E448" i="11"/>
  <c r="E450" i="11"/>
  <c r="E452" i="11"/>
  <c r="E454" i="11"/>
  <c r="E456" i="11"/>
  <c r="E458" i="11"/>
  <c r="E460" i="11"/>
  <c r="E462" i="11"/>
  <c r="E464" i="11"/>
  <c r="E466" i="11"/>
  <c r="E468" i="11"/>
  <c r="E470" i="11"/>
  <c r="E472" i="11"/>
  <c r="E474" i="11"/>
  <c r="E476" i="11"/>
  <c r="E478" i="11"/>
  <c r="E480" i="11"/>
  <c r="E482" i="11"/>
  <c r="E484" i="11"/>
  <c r="E486" i="11"/>
  <c r="E488" i="11"/>
  <c r="E490" i="11"/>
  <c r="E492" i="11"/>
  <c r="E494" i="11"/>
  <c r="E496" i="11"/>
  <c r="E498" i="11"/>
  <c r="E500" i="11"/>
  <c r="E502" i="11"/>
  <c r="E212" i="11"/>
  <c r="E214" i="11"/>
  <c r="E215" i="11"/>
  <c r="E217" i="11"/>
  <c r="E219" i="11"/>
  <c r="E221" i="11"/>
  <c r="E223" i="11"/>
  <c r="E225" i="11"/>
  <c r="E227" i="11"/>
  <c r="E229" i="11"/>
  <c r="E231" i="11"/>
  <c r="E233" i="11"/>
  <c r="E235" i="11"/>
  <c r="E237" i="11"/>
  <c r="E239" i="11"/>
  <c r="E241" i="11"/>
  <c r="E243" i="11"/>
  <c r="E245" i="11"/>
  <c r="E247" i="11"/>
  <c r="E249" i="11"/>
  <c r="E251" i="11"/>
  <c r="E253" i="11"/>
  <c r="E255" i="11"/>
  <c r="E257" i="11"/>
  <c r="E259" i="11"/>
  <c r="E261" i="11"/>
  <c r="E263" i="11"/>
  <c r="E265" i="11"/>
  <c r="E267" i="11"/>
  <c r="E269" i="11"/>
  <c r="E271" i="11"/>
  <c r="E273" i="11"/>
  <c r="E275" i="11"/>
  <c r="E277" i="11"/>
  <c r="E279" i="11"/>
  <c r="E281" i="11"/>
  <c r="E283" i="11"/>
  <c r="E285" i="11"/>
  <c r="E287" i="11"/>
  <c r="E289" i="11"/>
  <c r="E291" i="11"/>
  <c r="E293" i="11"/>
  <c r="E295" i="11"/>
  <c r="E297" i="11"/>
  <c r="E299" i="11"/>
  <c r="E301" i="11"/>
  <c r="E303" i="11"/>
  <c r="E305" i="11"/>
  <c r="E307" i="11"/>
  <c r="E309" i="11"/>
  <c r="E311" i="11"/>
  <c r="E313" i="11"/>
  <c r="E315" i="11"/>
  <c r="E317" i="11"/>
  <c r="E319" i="11"/>
  <c r="E321" i="11"/>
  <c r="E323" i="11"/>
  <c r="E325" i="11"/>
  <c r="E327" i="11"/>
  <c r="E329" i="11"/>
  <c r="E331" i="11"/>
  <c r="E333" i="11"/>
  <c r="E335" i="11"/>
  <c r="E337" i="11"/>
  <c r="E339" i="11"/>
  <c r="E341" i="11"/>
  <c r="E343" i="11"/>
  <c r="E345" i="11"/>
  <c r="E347" i="11"/>
  <c r="E349" i="11"/>
  <c r="E351" i="11"/>
  <c r="E353" i="11"/>
  <c r="E355" i="11"/>
  <c r="E357" i="11"/>
  <c r="E359" i="11"/>
  <c r="E361" i="11"/>
  <c r="E363" i="11"/>
  <c r="E365" i="11"/>
  <c r="E367" i="11"/>
  <c r="E369" i="11"/>
  <c r="E371" i="11"/>
  <c r="E373" i="11"/>
  <c r="E375" i="11"/>
  <c r="E377" i="11"/>
  <c r="E379" i="11"/>
  <c r="E381" i="11"/>
  <c r="E383" i="11"/>
  <c r="E385" i="11"/>
  <c r="E387" i="11"/>
  <c r="E389" i="11"/>
  <c r="E391" i="11"/>
  <c r="E393" i="11"/>
  <c r="E395" i="11"/>
  <c r="E397" i="11"/>
  <c r="E399" i="11"/>
  <c r="E401" i="11"/>
  <c r="E403" i="11"/>
  <c r="E405" i="11"/>
  <c r="E407" i="11"/>
  <c r="E409" i="11"/>
  <c r="E411" i="11"/>
  <c r="E413" i="11"/>
  <c r="E415" i="11"/>
  <c r="E417" i="11"/>
  <c r="E419" i="11"/>
  <c r="E421" i="11"/>
  <c r="E423" i="11"/>
  <c r="E425" i="11"/>
  <c r="E427" i="11"/>
  <c r="E429" i="11"/>
  <c r="E431" i="11"/>
  <c r="E433" i="11"/>
  <c r="E435" i="11"/>
  <c r="E437" i="11"/>
  <c r="E439" i="11"/>
  <c r="E441" i="11"/>
  <c r="E443" i="11"/>
  <c r="E445" i="11"/>
  <c r="E447" i="11"/>
  <c r="E449" i="11"/>
  <c r="E451" i="11"/>
  <c r="E453" i="11"/>
  <c r="E455" i="11"/>
  <c r="E457" i="11"/>
  <c r="E459" i="11"/>
  <c r="E461" i="11"/>
  <c r="E463" i="11"/>
  <c r="E465" i="11"/>
  <c r="E467" i="11"/>
  <c r="E469" i="11"/>
  <c r="E471" i="11"/>
  <c r="E473" i="11"/>
  <c r="E475" i="11"/>
  <c r="E477" i="11"/>
  <c r="E479" i="11"/>
  <c r="E481" i="11"/>
  <c r="E483" i="11"/>
  <c r="E485" i="11"/>
  <c r="E487" i="11"/>
  <c r="E489" i="11"/>
  <c r="E491" i="11"/>
  <c r="E493" i="11"/>
  <c r="E495" i="11"/>
  <c r="E497" i="11"/>
  <c r="E499" i="11"/>
  <c r="E501" i="11"/>
  <c r="E25" i="11"/>
  <c r="E27" i="11"/>
  <c r="E28" i="11"/>
  <c r="E30" i="11"/>
  <c r="E31" i="11"/>
  <c r="E32" i="11"/>
  <c r="E34" i="11"/>
  <c r="E35" i="11"/>
  <c r="E37" i="11"/>
  <c r="E38" i="11"/>
  <c r="E39" i="11"/>
  <c r="E41" i="11"/>
  <c r="E42" i="11"/>
  <c r="E44" i="11"/>
  <c r="E45" i="11"/>
  <c r="E46" i="11"/>
  <c r="E48" i="11"/>
  <c r="E49" i="11"/>
  <c r="E51" i="11"/>
  <c r="E52" i="11"/>
  <c r="E53" i="11"/>
  <c r="E55" i="11"/>
  <c r="E56" i="11"/>
  <c r="E58" i="11"/>
  <c r="E59" i="11"/>
  <c r="E60" i="11"/>
  <c r="E62" i="11"/>
  <c r="E63" i="11"/>
  <c r="E65" i="11"/>
  <c r="E66" i="11"/>
  <c r="E67" i="11"/>
  <c r="E69" i="11"/>
  <c r="E70" i="11"/>
  <c r="E72" i="11"/>
  <c r="E73" i="11"/>
  <c r="E74" i="11"/>
  <c r="E76" i="11"/>
  <c r="E77" i="11"/>
  <c r="E79" i="11"/>
  <c r="E80" i="11"/>
  <c r="E81" i="11"/>
  <c r="E83" i="11"/>
  <c r="E84" i="11"/>
  <c r="E86" i="11"/>
  <c r="E87" i="11"/>
  <c r="E88" i="11"/>
  <c r="E90" i="11"/>
  <c r="E91" i="11"/>
  <c r="E93" i="11"/>
  <c r="E94" i="11"/>
  <c r="E95" i="11"/>
  <c r="E97" i="11"/>
  <c r="E98" i="11"/>
  <c r="E100" i="11"/>
  <c r="E101" i="11"/>
  <c r="E102" i="11"/>
  <c r="E104" i="11"/>
  <c r="E105" i="11"/>
  <c r="E107" i="11"/>
  <c r="E108" i="11"/>
  <c r="E109" i="11"/>
  <c r="E111" i="11"/>
  <c r="E112" i="11"/>
  <c r="E114" i="11"/>
  <c r="E115" i="11"/>
  <c r="E116" i="11"/>
  <c r="E118" i="11"/>
  <c r="E119" i="11"/>
  <c r="E121" i="11"/>
  <c r="E122" i="11"/>
  <c r="E123" i="11"/>
  <c r="E125" i="11"/>
  <c r="E126" i="11"/>
  <c r="E128" i="11"/>
  <c r="E129" i="11"/>
  <c r="E130" i="11"/>
  <c r="E132" i="11"/>
  <c r="E133" i="11"/>
  <c r="E135" i="11"/>
  <c r="E136" i="11"/>
  <c r="E137" i="11"/>
  <c r="E139" i="11"/>
  <c r="E140" i="11"/>
  <c r="E142" i="11"/>
  <c r="E143" i="11"/>
  <c r="E144" i="11"/>
  <c r="E146" i="11"/>
  <c r="E147" i="11"/>
  <c r="E149" i="11"/>
  <c r="E150" i="11"/>
  <c r="E151" i="11"/>
  <c r="E153" i="11"/>
  <c r="E154" i="11"/>
  <c r="E156" i="11"/>
  <c r="E157" i="11"/>
  <c r="E158" i="11"/>
  <c r="E160" i="11"/>
  <c r="E161" i="11"/>
  <c r="E163" i="11"/>
  <c r="E164" i="11"/>
  <c r="E165" i="11"/>
  <c r="E167" i="11"/>
  <c r="E168" i="11"/>
  <c r="E170" i="11"/>
  <c r="E171" i="11"/>
  <c r="E172" i="11"/>
  <c r="E174" i="11"/>
  <c r="E175" i="11"/>
  <c r="E177" i="11"/>
  <c r="E178" i="11"/>
  <c r="E179" i="11"/>
  <c r="E181" i="11"/>
  <c r="E182" i="11"/>
  <c r="E184" i="11"/>
  <c r="E3" i="11"/>
  <c r="AO4" i="9"/>
  <c r="AN4" i="9"/>
  <c r="AG4" i="9"/>
  <c r="A4" i="9"/>
  <c r="N2" i="9"/>
  <c r="E12" i="1"/>
  <c r="G2" i="9" s="1"/>
  <c r="E61" i="1"/>
  <c r="E16" i="7" s="1"/>
  <c r="E56" i="1"/>
  <c r="E10" i="7" s="1"/>
  <c r="E10" i="1"/>
  <c r="J10" i="1" s="1"/>
  <c r="E14" i="1"/>
  <c r="J12" i="1" s="1"/>
  <c r="E36" i="1"/>
  <c r="J42" i="1"/>
  <c r="E9" i="7" s="1"/>
  <c r="E57" i="1"/>
  <c r="J59" i="1"/>
  <c r="E12" i="7" s="1"/>
  <c r="J39" i="1"/>
  <c r="J24" i="1"/>
  <c r="E58" i="1"/>
  <c r="J58" i="1"/>
  <c r="E59" i="1"/>
  <c r="A2" i="10"/>
  <c r="G7" i="15"/>
  <c r="G6" i="15"/>
  <c r="A220" i="11"/>
  <c r="A218" i="11"/>
  <c r="A216" i="11"/>
  <c r="A213" i="11"/>
  <c r="A211" i="11"/>
  <c r="A210" i="11"/>
  <c r="A209" i="11"/>
  <c r="A208" i="11"/>
  <c r="A207" i="11"/>
  <c r="A206" i="11"/>
  <c r="A205" i="11"/>
  <c r="A204" i="11"/>
  <c r="A203" i="11"/>
  <c r="A202" i="11"/>
  <c r="A201" i="11"/>
  <c r="A200" i="11"/>
  <c r="A199" i="11"/>
  <c r="A198" i="11"/>
  <c r="A197" i="11"/>
  <c r="A196" i="11"/>
  <c r="A195" i="11"/>
  <c r="A194" i="11"/>
  <c r="A193" i="11"/>
  <c r="A192" i="11"/>
  <c r="A191" i="11"/>
  <c r="A190" i="11"/>
  <c r="A189" i="11"/>
  <c r="A188" i="11"/>
  <c r="A187" i="11"/>
  <c r="A186" i="11"/>
  <c r="A185" i="11"/>
  <c r="A183" i="11"/>
  <c r="A180" i="11"/>
  <c r="A176" i="11"/>
  <c r="A173" i="11"/>
  <c r="A169" i="11"/>
  <c r="A166" i="11"/>
  <c r="A162" i="11"/>
  <c r="A159" i="11"/>
  <c r="A155" i="11"/>
  <c r="A152" i="11"/>
  <c r="A148" i="11"/>
  <c r="A145" i="11"/>
  <c r="A141" i="11"/>
  <c r="A138" i="11"/>
  <c r="A134" i="11"/>
  <c r="A131" i="11"/>
  <c r="A127" i="11"/>
  <c r="A124" i="11"/>
  <c r="A120" i="11"/>
  <c r="A117" i="11"/>
  <c r="A113" i="11"/>
  <c r="A110" i="11"/>
  <c r="A106" i="11"/>
  <c r="A103" i="11"/>
  <c r="A99" i="11"/>
  <c r="A96" i="11"/>
  <c r="A92" i="11"/>
  <c r="A89" i="11"/>
  <c r="A85" i="11"/>
  <c r="A82" i="11"/>
  <c r="A78" i="11"/>
  <c r="A75" i="11"/>
  <c r="A71" i="11"/>
  <c r="A68" i="11"/>
  <c r="A64" i="11"/>
  <c r="A61" i="11"/>
  <c r="A57" i="11"/>
  <c r="A54" i="11"/>
  <c r="A50" i="11"/>
  <c r="A47" i="11"/>
  <c r="A43" i="11"/>
  <c r="A40" i="11"/>
  <c r="A36" i="11"/>
  <c r="A33" i="11"/>
  <c r="A29" i="11"/>
  <c r="A26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7" i="11"/>
  <c r="A6" i="11"/>
  <c r="A5" i="11"/>
  <c r="A4" i="11"/>
  <c r="A3" i="11"/>
  <c r="E17" i="7"/>
  <c r="E18" i="7"/>
  <c r="E14" i="7"/>
  <c r="E15" i="7"/>
  <c r="J38" i="1" l="1"/>
  <c r="E5" i="7"/>
  <c r="J57" i="1"/>
  <c r="J56" i="1" s="1"/>
  <c r="E8" i="7"/>
  <c r="J41" i="1"/>
  <c r="J36" i="1" s="1"/>
  <c r="J35" i="1" s="1"/>
  <c r="E13" i="7"/>
  <c r="E6" i="7"/>
  <c r="A2" i="9"/>
  <c r="E7" i="7"/>
  <c r="E11" i="7"/>
  <c r="J11" i="1"/>
  <c r="O10" i="1" s="1"/>
  <c r="O13" i="1"/>
  <c r="O11" i="1" l="1"/>
  <c r="O12" i="1" s="1"/>
  <c r="O24" i="1"/>
  <c r="O27" i="1"/>
  <c r="O25" i="1" l="1"/>
  <c r="O26" i="1" s="1"/>
  <c r="O35" i="1"/>
  <c r="O38" i="1"/>
  <c r="O56" i="1" l="1"/>
  <c r="O36" i="1"/>
  <c r="O37" i="1" s="1"/>
  <c r="O59" i="1"/>
  <c r="O57" i="1" l="1"/>
  <c r="O58" i="1" s="1"/>
  <c r="O60" i="1"/>
  <c r="E2" i="7" l="1"/>
  <c r="B2" i="10"/>
</calcChain>
</file>

<file path=xl/sharedStrings.xml><?xml version="1.0" encoding="utf-8"?>
<sst xmlns="http://schemas.openxmlformats.org/spreadsheetml/2006/main" count="954" uniqueCount="356">
  <si>
    <t>[RM2]</t>
  </si>
  <si>
    <t>%RM1</t>
  </si>
  <si>
    <t>%RM2</t>
  </si>
  <si>
    <t>%RM3</t>
  </si>
  <si>
    <t>INPUTS</t>
  </si>
  <si>
    <t>Time of the treatment</t>
  </si>
  <si>
    <t>Decimal reduction time reference</t>
  </si>
  <si>
    <t>T*</t>
  </si>
  <si>
    <r>
      <t>z</t>
    </r>
    <r>
      <rPr>
        <vertAlign val="subscript"/>
        <sz val="11"/>
        <color theme="1"/>
        <rFont val="Times New Roman"/>
        <family val="1"/>
      </rPr>
      <t>T</t>
    </r>
  </si>
  <si>
    <t>Equations</t>
  </si>
  <si>
    <t>cfu</t>
  </si>
  <si>
    <t>/</t>
  </si>
  <si>
    <t>Temperature of the product storage</t>
  </si>
  <si>
    <t>Time of the product storage</t>
  </si>
  <si>
    <t>Description</t>
  </si>
  <si>
    <t>Named</t>
  </si>
  <si>
    <t>Value</t>
  </si>
  <si>
    <t>Units</t>
  </si>
  <si>
    <t>units</t>
  </si>
  <si>
    <t>Distribution</t>
  </si>
  <si>
    <t>%</t>
  </si>
  <si>
    <t>Deterministic</t>
  </si>
  <si>
    <t>Probabilistic</t>
  </si>
  <si>
    <t>Uniform(Min;Max)</t>
  </si>
  <si>
    <t>Microbial load from RM1 in the product</t>
  </si>
  <si>
    <t>Microbial load from RM2 in the product</t>
  </si>
  <si>
    <t>Microbial load from RM3 in the product</t>
  </si>
  <si>
    <t>Number of product unit</t>
  </si>
  <si>
    <t>cfu/pu</t>
  </si>
  <si>
    <t>min</t>
  </si>
  <si>
    <t>°C</t>
  </si>
  <si>
    <t>h</t>
  </si>
  <si>
    <t xml:space="preserve">D* </t>
  </si>
  <si>
    <t>Prevalence in the tank in the product after mixing</t>
  </si>
  <si>
    <t>Performance criteria for primary model 1</t>
  </si>
  <si>
    <t>Decimal reduction in function of the secondary model choice</t>
  </si>
  <si>
    <t>D</t>
  </si>
  <si>
    <t>pH*</t>
  </si>
  <si>
    <r>
      <t>z</t>
    </r>
    <r>
      <rPr>
        <vertAlign val="subscript"/>
        <sz val="11"/>
        <color theme="1"/>
        <rFont val="Times New Roman"/>
        <family val="1"/>
      </rPr>
      <t>pH</t>
    </r>
  </si>
  <si>
    <t>Decimal reduction for secondary model 1</t>
  </si>
  <si>
    <t>pH of the product</t>
  </si>
  <si>
    <t>pH</t>
  </si>
  <si>
    <t>Secondary model choice</t>
  </si>
  <si>
    <t>model II</t>
  </si>
  <si>
    <t xml:space="preserve">Temperature of the treatment </t>
  </si>
  <si>
    <t xml:space="preserve">aw of the product </t>
  </si>
  <si>
    <t>aw</t>
  </si>
  <si>
    <t>aw*</t>
  </si>
  <si>
    <r>
      <t>z</t>
    </r>
    <r>
      <rPr>
        <vertAlign val="subscript"/>
        <sz val="11"/>
        <color theme="1"/>
        <rFont val="Times New Roman"/>
        <family val="1"/>
      </rPr>
      <t>aw</t>
    </r>
  </si>
  <si>
    <t>Model error</t>
  </si>
  <si>
    <r>
      <t>t</t>
    </r>
    <r>
      <rPr>
        <vertAlign val="subscript"/>
        <sz val="11"/>
        <color theme="1"/>
        <rFont val="Times New Roman"/>
        <family val="1"/>
      </rPr>
      <t>HT</t>
    </r>
  </si>
  <si>
    <t>logNorm(MinD*;m.likelyD*;MaxD*)</t>
  </si>
  <si>
    <t xml:space="preserve">senseTotal: </t>
  </si>
  <si>
    <t>.</t>
  </si>
  <si>
    <t>selectionIndex</t>
  </si>
  <si>
    <t>formulaIndex</t>
  </si>
  <si>
    <t>cellAddress</t>
  </si>
  <si>
    <t>rangeAddress</t>
  </si>
  <si>
    <t>bookName</t>
  </si>
  <si>
    <t>sheetName</t>
  </si>
  <si>
    <t>ioIndex</t>
  </si>
  <si>
    <t>checkSelected</t>
  </si>
  <si>
    <t>baseValue</t>
  </si>
  <si>
    <t>useCellBase</t>
  </si>
  <si>
    <t>minPercent</t>
  </si>
  <si>
    <t>maxPercent</t>
  </si>
  <si>
    <t>minValue</t>
  </si>
  <si>
    <t>maxValue</t>
  </si>
  <si>
    <t>numIntervals</t>
  </si>
  <si>
    <t>intIndex</t>
  </si>
  <si>
    <t>varyWhenStepping</t>
  </si>
  <si>
    <t>intervalMode</t>
  </si>
  <si>
    <t>tableRange</t>
  </si>
  <si>
    <t>analysisString</t>
  </si>
  <si>
    <t>isInput</t>
  </si>
  <si>
    <t>groupIndex</t>
  </si>
  <si>
    <t>groupCount</t>
  </si>
  <si>
    <t>Process_input_eq</t>
  </si>
  <si>
    <t>0</t>
  </si>
  <si>
    <t/>
  </si>
  <si>
    <t xml:space="preserve">Centile : 1,00% à 99,00% </t>
  </si>
  <si>
    <t>1,00%</t>
  </si>
  <si>
    <t>5,00%</t>
  </si>
  <si>
    <t>25,00%</t>
  </si>
  <si>
    <t>50,00%</t>
  </si>
  <si>
    <t>75,00%</t>
  </si>
  <si>
    <t>95,00%</t>
  </si>
  <si>
    <t>99,00%</t>
  </si>
  <si>
    <t>Centile : 1%</t>
  </si>
  <si>
    <t>Centile : 5%</t>
  </si>
  <si>
    <t>Centile : 25%</t>
  </si>
  <si>
    <t>Centile : 50%</t>
  </si>
  <si>
    <t>Centile : 75%</t>
  </si>
  <si>
    <t>Centile : 95%</t>
  </si>
  <si>
    <t>Centile : 99%</t>
  </si>
  <si>
    <t>1</t>
  </si>
  <si>
    <t>=RiskLognorm(1,0.5)</t>
  </si>
  <si>
    <t>RiskLognorm(1,0.5)</t>
  </si>
  <si>
    <t>6</t>
  </si>
  <si>
    <t>=RiskNormal(4.94,0.84)</t>
  </si>
  <si>
    <t>RiskNormal(4.94,0.84)</t>
  </si>
  <si>
    <t>4,94</t>
  </si>
  <si>
    <t>=RiskNormal(4.48,0.11)</t>
  </si>
  <si>
    <t>RiskNormal(4.48,0.11)</t>
  </si>
  <si>
    <t>4,48</t>
  </si>
  <si>
    <t>=RiskNormal(120,3)</t>
  </si>
  <si>
    <t>RiskNormal(120,3)</t>
  </si>
  <si>
    <t>120</t>
  </si>
  <si>
    <t>[RM2] / Value</t>
  </si>
  <si>
    <t>D* / Value</t>
  </si>
  <si>
    <t>Tmin / Value</t>
  </si>
  <si>
    <t>e / Value</t>
  </si>
  <si>
    <t>pHmin / Value</t>
  </si>
  <si>
    <t>HT max / Value</t>
  </si>
  <si>
    <t>K7;K10;E12;E28;E48;E50;K54;K55;K56;E60;E75;K75;E77;E80</t>
  </si>
  <si>
    <t>=RiskNormal(0,E85)</t>
  </si>
  <si>
    <t>RiskNormal(0,E85)</t>
  </si>
  <si>
    <t>K7;K10;E12;E28;E50;E54;K54;K56;E57;E75;K75;E77;E80</t>
  </si>
  <si>
    <t>cfu/g</t>
  </si>
  <si>
    <t>1 or 2</t>
  </si>
  <si>
    <t>Standard deviation of  the Secondary model 1 error</t>
  </si>
  <si>
    <t>Standard deviation of  the Secondary model 2 error</t>
  </si>
  <si>
    <t>Decimal reduction for secondary model 2</t>
  </si>
  <si>
    <t>Distribution or scenario values</t>
  </si>
  <si>
    <r>
      <t>T</t>
    </r>
    <r>
      <rPr>
        <vertAlign val="subscript"/>
        <sz val="11"/>
        <color theme="1"/>
        <rFont val="Times New Roman"/>
        <family val="1"/>
      </rPr>
      <t>HT</t>
    </r>
  </si>
  <si>
    <t>changingCell</t>
  </si>
  <si>
    <t>setCell</t>
  </si>
  <si>
    <t>outputValue</t>
  </si>
  <si>
    <t>statType</t>
  </si>
  <si>
    <t>compareAccuracy</t>
  </si>
  <si>
    <t>maxNumSims</t>
  </si>
  <si>
    <t>lowerLimit</t>
  </si>
  <si>
    <t>upperLimit</t>
  </si>
  <si>
    <t>lowerLimitI</t>
  </si>
  <si>
    <t>upperLimitI</t>
  </si>
  <si>
    <t>accuracyIsPercent</t>
  </si>
  <si>
    <t>doFinalSim</t>
  </si>
  <si>
    <t>percentileValue</t>
  </si>
  <si>
    <t>[RM1]</t>
  </si>
  <si>
    <t>[RM3]</t>
  </si>
  <si>
    <t>in log</t>
  </si>
  <si>
    <t>kg</t>
  </si>
  <si>
    <t>g</t>
  </si>
  <si>
    <t>Total weight of the product</t>
  </si>
  <si>
    <r>
      <t>W</t>
    </r>
    <r>
      <rPr>
        <vertAlign val="subscript"/>
        <sz val="12"/>
        <color theme="1"/>
        <rFont val="Times New Roman"/>
        <family val="1"/>
      </rPr>
      <t>pdt</t>
    </r>
  </si>
  <si>
    <r>
      <t>W</t>
    </r>
    <r>
      <rPr>
        <vertAlign val="subscript"/>
        <sz val="11"/>
        <color theme="1"/>
        <rFont val="Times New Roman"/>
        <family val="1"/>
      </rPr>
      <t>pu</t>
    </r>
  </si>
  <si>
    <t>Module 1 
MIXING in a tank 
RAW MATERIALS (RM)</t>
  </si>
  <si>
    <t>OUTPUTS</t>
  </si>
  <si>
    <t>INTERMEDIATE VARIABLES</t>
  </si>
  <si>
    <t xml:space="preserve">log cfu/g </t>
  </si>
  <si>
    <t xml:space="preserve"> log cfu/g</t>
  </si>
  <si>
    <t>Reference temperature</t>
  </si>
  <si>
    <t>Temperature resistance</t>
  </si>
  <si>
    <t>pH resistance</t>
  </si>
  <si>
    <t>aw resistance</t>
  </si>
  <si>
    <t>Weight of a product unit</t>
  </si>
  <si>
    <t>Microbial concentration in RM1</t>
  </si>
  <si>
    <t>Microbial concentration in RM2</t>
  </si>
  <si>
    <t>Microbial concentration in RM3</t>
  </si>
  <si>
    <r>
      <t>N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 xml:space="preserve"> = N</t>
    </r>
    <r>
      <rPr>
        <vertAlign val="subscript"/>
        <sz val="11"/>
        <color theme="1"/>
        <rFont val="Times New Roman"/>
        <family val="1"/>
      </rPr>
      <t>RM1</t>
    </r>
    <r>
      <rPr>
        <sz val="11"/>
        <color theme="1"/>
        <rFont val="Times New Roman"/>
        <family val="1"/>
      </rPr>
      <t xml:space="preserve"> + N</t>
    </r>
    <r>
      <rPr>
        <vertAlign val="subscript"/>
        <sz val="11"/>
        <color theme="1"/>
        <rFont val="Times New Roman"/>
        <family val="1"/>
      </rPr>
      <t>RM2</t>
    </r>
    <r>
      <rPr>
        <sz val="11"/>
        <color theme="1"/>
        <rFont val="Times New Roman"/>
        <family val="1"/>
      </rPr>
      <t xml:space="preserve"> + N</t>
    </r>
    <r>
      <rPr>
        <vertAlign val="subscript"/>
        <sz val="11"/>
        <color theme="1"/>
        <rFont val="Times New Roman"/>
        <family val="1"/>
      </rPr>
      <t xml:space="preserve">RM3 </t>
    </r>
  </si>
  <si>
    <r>
      <t>LogNormal(µ</t>
    </r>
    <r>
      <rPr>
        <vertAlign val="subscript"/>
        <sz val="11"/>
        <color theme="1"/>
        <rFont val="Times New Roman"/>
        <family val="1"/>
      </rPr>
      <t>RM2</t>
    </r>
    <r>
      <rPr>
        <sz val="11"/>
        <color theme="1"/>
        <rFont val="Times New Roman"/>
        <family val="1"/>
      </rPr>
      <t>;sd</t>
    </r>
    <r>
      <rPr>
        <vertAlign val="subscript"/>
        <sz val="11"/>
        <color theme="1"/>
        <rFont val="Times New Roman"/>
        <family val="1"/>
      </rPr>
      <t>RM2</t>
    </r>
    <r>
      <rPr>
        <sz val="11"/>
        <color theme="1"/>
        <rFont val="Times New Roman"/>
        <family val="1"/>
      </rPr>
      <t xml:space="preserve">) </t>
    </r>
  </si>
  <si>
    <r>
      <t>p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=1-risktarget(N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;0)</t>
    </r>
  </si>
  <si>
    <r>
      <t>Pert(5th</t>
    </r>
    <r>
      <rPr>
        <vertAlign val="subscript"/>
        <sz val="11"/>
        <color theme="1"/>
        <rFont val="Times New Roman"/>
        <family val="1"/>
      </rPr>
      <t>RM3</t>
    </r>
    <r>
      <rPr>
        <sz val="11"/>
        <color theme="1"/>
        <rFont val="Times New Roman"/>
        <family val="1"/>
      </rPr>
      <t>; m.likely</t>
    </r>
    <r>
      <rPr>
        <vertAlign val="subscript"/>
        <sz val="11"/>
        <color theme="1"/>
        <rFont val="Times New Roman"/>
        <family val="1"/>
      </rPr>
      <t>RM3</t>
    </r>
    <r>
      <rPr>
        <sz val="11"/>
        <color theme="1"/>
        <rFont val="Times New Roman"/>
        <family val="1"/>
      </rPr>
      <t>; 95th</t>
    </r>
    <r>
      <rPr>
        <vertAlign val="subscript"/>
        <sz val="11"/>
        <color theme="1"/>
        <rFont val="Times New Roman"/>
        <family val="1"/>
      </rPr>
      <t>RM3</t>
    </r>
    <r>
      <rPr>
        <sz val="11"/>
        <color theme="1"/>
        <rFont val="Times New Roman"/>
        <family val="1"/>
      </rPr>
      <t>)</t>
    </r>
  </si>
  <si>
    <r>
      <t>p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=1-risktarget([N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]</t>
    </r>
    <r>
      <rPr>
        <vertAlign val="subscript"/>
        <sz val="11"/>
        <color theme="1"/>
        <rFont val="Times New Roman"/>
        <family val="1"/>
      </rPr>
      <t>pu</t>
    </r>
    <r>
      <rPr>
        <sz val="11"/>
        <color theme="1"/>
        <rFont val="Times New Roman"/>
        <family val="1"/>
      </rPr>
      <t>;0)</t>
    </r>
  </si>
  <si>
    <r>
      <t>logD=logD* - (T-T*)/z</t>
    </r>
    <r>
      <rPr>
        <vertAlign val="subscript"/>
        <sz val="11"/>
        <color theme="1"/>
        <rFont val="Times New Roman"/>
        <family val="1"/>
      </rPr>
      <t>T</t>
    </r>
    <r>
      <rPr>
        <sz val="11"/>
        <color theme="1"/>
        <rFont val="Times New Roman"/>
        <family val="1"/>
      </rPr>
      <t xml:space="preserve"> + ε1</t>
    </r>
  </si>
  <si>
    <r>
      <t>ε1 = Normal(0;sd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)</t>
    </r>
  </si>
  <si>
    <r>
      <t>logD=logD* - (T-T*)/z</t>
    </r>
    <r>
      <rPr>
        <vertAlign val="subscript"/>
        <sz val="11"/>
        <color theme="1"/>
        <rFont val="Times New Roman"/>
        <family val="1"/>
      </rPr>
      <t>T</t>
    </r>
    <r>
      <rPr>
        <sz val="11"/>
        <color theme="1"/>
        <rFont val="Times New Roman"/>
        <family val="1"/>
      </rPr>
      <t xml:space="preserve"> -((pH-pH*)/z</t>
    </r>
    <r>
      <rPr>
        <vertAlign val="subscript"/>
        <sz val="11"/>
        <color theme="1"/>
        <rFont val="Times New Roman"/>
        <family val="1"/>
      </rPr>
      <t>pH</t>
    </r>
    <r>
      <rPr>
        <sz val="11"/>
        <color theme="1"/>
        <rFont val="Times New Roman"/>
        <family val="1"/>
      </rPr>
      <t>)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-(aw-aw*)/z</t>
    </r>
    <r>
      <rPr>
        <vertAlign val="subscript"/>
        <sz val="11"/>
        <color theme="1"/>
        <rFont val="Times New Roman"/>
        <family val="1"/>
      </rPr>
      <t>aw</t>
    </r>
    <r>
      <rPr>
        <sz val="11"/>
        <color theme="1"/>
        <rFont val="Times New Roman"/>
        <family val="1"/>
      </rPr>
      <t xml:space="preserve">  + ε2</t>
    </r>
  </si>
  <si>
    <r>
      <t>sd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 xml:space="preserve">  </t>
    </r>
  </si>
  <si>
    <r>
      <t>sd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 </t>
    </r>
  </si>
  <si>
    <t>Type</t>
  </si>
  <si>
    <t>Total microbial load in the product after mixing</t>
  </si>
  <si>
    <t>Microbial concentratrion in the product after mixing</t>
  </si>
  <si>
    <t>Microbial load per product unit after partitionning</t>
  </si>
  <si>
    <t>Microbial concentratrion in a product unit after partitionning</t>
  </si>
  <si>
    <t>Microbial load per product unit after heat treatment</t>
  </si>
  <si>
    <t>Microbial concentratrion in a product unit after heat treatment</t>
  </si>
  <si>
    <t>pu</t>
  </si>
  <si>
    <t>pH of maximal heat resistance</t>
  </si>
  <si>
    <t>aw of maximal heat resistance</t>
  </si>
  <si>
    <r>
      <t>Nb</t>
    </r>
    <r>
      <rPr>
        <vertAlign val="subscript"/>
        <sz val="11"/>
        <color theme="1"/>
        <rFont val="Times New Roman"/>
        <family val="1"/>
      </rPr>
      <t>pu</t>
    </r>
    <r>
      <rPr>
        <sz val="11"/>
        <color theme="1"/>
        <rFont val="Times New Roman"/>
        <family val="1"/>
      </rPr>
      <t>=W</t>
    </r>
    <r>
      <rPr>
        <vertAlign val="subscript"/>
        <sz val="11"/>
        <color theme="1"/>
        <rFont val="Times New Roman"/>
        <family val="1"/>
      </rPr>
      <t>pdt</t>
    </r>
    <r>
      <rPr>
        <sz val="11"/>
        <color theme="1"/>
        <rFont val="Times New Roman"/>
        <family val="1"/>
      </rPr>
      <t>/W</t>
    </r>
    <r>
      <rPr>
        <vertAlign val="subscript"/>
        <sz val="11"/>
        <color theme="1"/>
        <rFont val="Times New Roman"/>
        <family val="1"/>
      </rPr>
      <t>pu</t>
    </r>
  </si>
  <si>
    <t>Percentage of product unit contaminated</t>
  </si>
  <si>
    <r>
      <t>ε2 = Normal(0;sd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)</t>
    </r>
  </si>
  <si>
    <t>Microbial load per product unit after storage</t>
  </si>
  <si>
    <t>Microbial concentration in a product unit after storage</t>
  </si>
  <si>
    <t>Batch n°</t>
  </si>
  <si>
    <t>Sample n°</t>
  </si>
  <si>
    <t>date</t>
  </si>
  <si>
    <t>log cfu/g</t>
  </si>
  <si>
    <r>
      <t>N</t>
    </r>
    <r>
      <rPr>
        <vertAlign val="subscript"/>
        <sz val="11"/>
        <color theme="1"/>
        <rFont val="Times New Roman"/>
        <family val="1"/>
      </rPr>
      <t>RM1</t>
    </r>
    <r>
      <rPr>
        <sz val="11"/>
        <color theme="1"/>
        <rFont val="Times New Roman"/>
        <family val="1"/>
      </rPr>
      <t>= 10^[RM1]*%RM1*W</t>
    </r>
    <r>
      <rPr>
        <vertAlign val="subscript"/>
        <sz val="11"/>
        <color theme="1"/>
        <rFont val="Times New Roman"/>
        <family val="1"/>
      </rPr>
      <t>pdt</t>
    </r>
    <r>
      <rPr>
        <sz val="11"/>
        <color theme="1"/>
        <rFont val="Times New Roman"/>
        <family val="1"/>
      </rPr>
      <t>*10^3</t>
    </r>
  </si>
  <si>
    <r>
      <t>N</t>
    </r>
    <r>
      <rPr>
        <vertAlign val="subscript"/>
        <sz val="11"/>
        <color theme="1"/>
        <rFont val="Times New Roman"/>
        <family val="1"/>
      </rPr>
      <t>RM2</t>
    </r>
    <r>
      <rPr>
        <sz val="11"/>
        <color theme="1"/>
        <rFont val="Times New Roman"/>
        <family val="1"/>
      </rPr>
      <t>= 10^[RM2]*%RM2*W</t>
    </r>
    <r>
      <rPr>
        <vertAlign val="subscript"/>
        <sz val="11"/>
        <color theme="1"/>
        <rFont val="Times New Roman"/>
        <family val="1"/>
      </rPr>
      <t>pdt</t>
    </r>
    <r>
      <rPr>
        <sz val="11"/>
        <color theme="1"/>
        <rFont val="Times New Roman"/>
        <family val="1"/>
      </rPr>
      <t>*10^3</t>
    </r>
  </si>
  <si>
    <r>
      <t>N</t>
    </r>
    <r>
      <rPr>
        <vertAlign val="subscript"/>
        <sz val="11"/>
        <color theme="1"/>
        <rFont val="Times New Roman"/>
        <family val="1"/>
      </rPr>
      <t>RM3</t>
    </r>
    <r>
      <rPr>
        <sz val="11"/>
        <color theme="1"/>
        <rFont val="Times New Roman"/>
        <family val="1"/>
      </rPr>
      <t>= 10^[RM3]*%RM3*W</t>
    </r>
    <r>
      <rPr>
        <vertAlign val="subscript"/>
        <sz val="11"/>
        <color theme="1"/>
        <rFont val="Times New Roman"/>
        <family val="1"/>
      </rPr>
      <t>pdt</t>
    </r>
    <r>
      <rPr>
        <sz val="11"/>
        <color theme="1"/>
        <rFont val="Times New Roman"/>
        <family val="1"/>
      </rPr>
      <t>*10^3</t>
    </r>
  </si>
  <si>
    <r>
      <t>[N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] = N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/(W</t>
    </r>
    <r>
      <rPr>
        <vertAlign val="subscript"/>
        <sz val="11"/>
        <color theme="1"/>
        <rFont val="Times New Roman"/>
        <family val="1"/>
      </rPr>
      <t>pdt</t>
    </r>
    <r>
      <rPr>
        <sz val="11"/>
        <color theme="1"/>
        <rFont val="Times New Roman"/>
        <family val="1"/>
      </rPr>
      <t>*10^3)</t>
    </r>
  </si>
  <si>
    <t>Percentage of RM3</t>
  </si>
  <si>
    <t>Percentage of RM2</t>
  </si>
  <si>
    <t>Percentage of RM1</t>
  </si>
  <si>
    <r>
      <t>[N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]</t>
    </r>
    <r>
      <rPr>
        <vertAlign val="subscript"/>
        <sz val="11"/>
        <color theme="1"/>
        <rFont val="Times New Roman"/>
        <family val="1"/>
      </rPr>
      <t>pu</t>
    </r>
    <r>
      <rPr>
        <sz val="11"/>
        <color theme="1"/>
        <rFont val="Times New Roman"/>
        <family val="1"/>
      </rPr>
      <t>=Poisson(N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/Nb</t>
    </r>
    <r>
      <rPr>
        <vertAlign val="subscript"/>
        <sz val="11"/>
        <color theme="1"/>
        <rFont val="Times New Roman"/>
        <family val="1"/>
      </rPr>
      <t>pu</t>
    </r>
    <r>
      <rPr>
        <sz val="11"/>
        <color theme="1"/>
        <rFont val="Times New Roman"/>
        <family val="1"/>
      </rPr>
      <t>)</t>
    </r>
  </si>
  <si>
    <r>
      <t>[N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]=[N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]</t>
    </r>
    <r>
      <rPr>
        <vertAlign val="subscript"/>
        <sz val="11"/>
        <color theme="1"/>
        <rFont val="Times New Roman"/>
        <family val="1"/>
      </rPr>
      <t>pu</t>
    </r>
    <r>
      <rPr>
        <sz val="11"/>
        <color theme="1"/>
        <rFont val="Times New Roman"/>
        <family val="1"/>
      </rPr>
      <t>/W</t>
    </r>
    <r>
      <rPr>
        <vertAlign val="subscript"/>
        <sz val="11"/>
        <color theme="1"/>
        <rFont val="Times New Roman"/>
        <family val="1"/>
      </rPr>
      <t>pu</t>
    </r>
  </si>
  <si>
    <r>
      <t>[N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]</t>
    </r>
    <r>
      <rPr>
        <vertAlign val="subscript"/>
        <sz val="11"/>
        <color theme="1"/>
        <rFont val="Times New Roman"/>
        <family val="1"/>
      </rPr>
      <t>pu</t>
    </r>
    <r>
      <rPr>
        <sz val="11"/>
        <color theme="1"/>
        <rFont val="Times New Roman"/>
        <family val="1"/>
      </rPr>
      <t>=Poisson([N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]</t>
    </r>
    <r>
      <rPr>
        <vertAlign val="subscript"/>
        <sz val="11"/>
        <color theme="1"/>
        <rFont val="Times New Roman"/>
        <family val="1"/>
      </rPr>
      <t>pu</t>
    </r>
    <r>
      <rPr>
        <sz val="11"/>
        <color theme="1"/>
        <rFont val="Times New Roman"/>
        <family val="1"/>
      </rPr>
      <t>*10^-PC)</t>
    </r>
  </si>
  <si>
    <r>
      <t>p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=1-risktarget([N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]</t>
    </r>
    <r>
      <rPr>
        <vertAlign val="subscript"/>
        <sz val="11"/>
        <color theme="1"/>
        <rFont val="Times New Roman"/>
        <family val="1"/>
      </rPr>
      <t>pu</t>
    </r>
    <r>
      <rPr>
        <sz val="11"/>
        <color theme="1"/>
        <rFont val="Times New Roman"/>
        <family val="1"/>
      </rPr>
      <t>;0)</t>
    </r>
  </si>
  <si>
    <t>Module 2
PARTITIONNING</t>
  </si>
  <si>
    <t>Module 3
HEAT TREATMENT</t>
  </si>
  <si>
    <r>
      <t>[N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]=[N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]</t>
    </r>
    <r>
      <rPr>
        <vertAlign val="subscript"/>
        <sz val="11"/>
        <color theme="1"/>
        <rFont val="Times New Roman"/>
        <family val="1"/>
      </rPr>
      <t>pu</t>
    </r>
    <r>
      <rPr>
        <sz val="11"/>
        <color theme="1"/>
        <rFont val="Times New Roman"/>
        <family val="1"/>
      </rPr>
      <t>/W</t>
    </r>
    <r>
      <rPr>
        <vertAlign val="subscript"/>
        <sz val="11"/>
        <color theme="1"/>
        <rFont val="Times New Roman"/>
        <family val="1"/>
      </rPr>
      <t>pu</t>
    </r>
  </si>
  <si>
    <t>Module 4
STORAGE</t>
  </si>
  <si>
    <t>RiskUniform(48;192)</t>
  </si>
  <si>
    <t>lag</t>
  </si>
  <si>
    <t>RiskNormal(6,2)</t>
  </si>
  <si>
    <t>T</t>
  </si>
  <si>
    <r>
      <t>t</t>
    </r>
    <r>
      <rPr>
        <vertAlign val="subscript"/>
        <sz val="11"/>
        <rFont val="Times New Roman"/>
        <family val="1"/>
      </rPr>
      <t>s</t>
    </r>
  </si>
  <si>
    <t>Optimal temperature / growth rate</t>
  </si>
  <si>
    <r>
      <t>T</t>
    </r>
    <r>
      <rPr>
        <vertAlign val="subscript"/>
        <sz val="11"/>
        <rFont val="Times New Roman"/>
        <family val="1"/>
      </rPr>
      <t>opt</t>
    </r>
  </si>
  <si>
    <t>Minimal temperature / growth rate</t>
  </si>
  <si>
    <r>
      <t>Normal(µ</t>
    </r>
    <r>
      <rPr>
        <vertAlign val="subscript"/>
        <sz val="11"/>
        <rFont val="Times New Roman"/>
        <family val="1"/>
      </rPr>
      <t>Tmin</t>
    </r>
    <r>
      <rPr>
        <sz val="11"/>
        <rFont val="Times New Roman"/>
        <family val="1"/>
      </rPr>
      <t>;sd</t>
    </r>
    <r>
      <rPr>
        <vertAlign val="subscript"/>
        <sz val="11"/>
        <rFont val="Times New Roman"/>
        <family val="1"/>
      </rPr>
      <t>Tmin</t>
    </r>
    <r>
      <rPr>
        <sz val="11"/>
        <rFont val="Times New Roman"/>
        <family val="1"/>
      </rPr>
      <t xml:space="preserve">) </t>
    </r>
  </si>
  <si>
    <r>
      <t>T</t>
    </r>
    <r>
      <rPr>
        <vertAlign val="subscript"/>
        <sz val="11"/>
        <rFont val="Times New Roman"/>
        <family val="1"/>
      </rPr>
      <t>min</t>
    </r>
  </si>
  <si>
    <t>Optimal growth rate</t>
  </si>
  <si>
    <r>
      <t>h</t>
    </r>
    <r>
      <rPr>
        <vertAlign val="superscript"/>
        <sz val="11"/>
        <rFont val="Times New Roman"/>
        <family val="1"/>
      </rPr>
      <t>-1</t>
    </r>
  </si>
  <si>
    <t>Optimal pH / growth rate</t>
  </si>
  <si>
    <t>Minimal pH / growth rate</t>
  </si>
  <si>
    <t>sandard deviation of the growth rate model error</t>
  </si>
  <si>
    <t>Growth rate model</t>
  </si>
  <si>
    <r>
      <rPr>
        <sz val="11"/>
        <rFont val="Symbol"/>
        <family val="1"/>
        <charset val="2"/>
      </rPr>
      <t>g</t>
    </r>
    <r>
      <rPr>
        <sz val="11"/>
        <rFont val="Times New Roman"/>
        <family val="1"/>
      </rPr>
      <t>(T) = ((T-Tmin)/(Topt-Tmin))^2</t>
    </r>
  </si>
  <si>
    <r>
      <rPr>
        <sz val="11"/>
        <rFont val="Symbol"/>
        <family val="1"/>
        <charset val="2"/>
      </rPr>
      <t>g</t>
    </r>
    <r>
      <rPr>
        <sz val="11"/>
        <rFont val="Times New Roman"/>
        <family val="1"/>
      </rPr>
      <t>(pH) = ((pH-pHmin)/(pHopt-pHmin))^2</t>
    </r>
  </si>
  <si>
    <t>Growth rate model error</t>
  </si>
  <si>
    <t>% pu</t>
  </si>
  <si>
    <t>Percentage of pu contaminated with more than 5 log cfu/g</t>
  </si>
  <si>
    <r>
      <t>p</t>
    </r>
    <r>
      <rPr>
        <vertAlign val="subscript"/>
        <sz val="11"/>
        <rFont val="Times New Roman"/>
        <family val="1"/>
      </rPr>
      <t>5log</t>
    </r>
    <r>
      <rPr>
        <sz val="11"/>
        <rFont val="Times New Roman"/>
        <family val="1"/>
      </rPr>
      <t>=1-risktarget(logcfu/g;5)</t>
    </r>
  </si>
  <si>
    <r>
      <t>[N</t>
    </r>
    <r>
      <rPr>
        <vertAlign val="subscript"/>
        <sz val="11"/>
        <rFont val="Times New Roman"/>
        <family val="1"/>
      </rPr>
      <t>4</t>
    </r>
    <r>
      <rPr>
        <sz val="11"/>
        <rFont val="Times New Roman"/>
        <family val="1"/>
      </rPr>
      <t>]</t>
    </r>
    <r>
      <rPr>
        <vertAlign val="subscript"/>
        <sz val="11"/>
        <rFont val="Times New Roman"/>
        <family val="1"/>
      </rPr>
      <t>pu</t>
    </r>
    <r>
      <rPr>
        <sz val="11"/>
        <rFont val="Times New Roman"/>
        <family val="1"/>
      </rPr>
      <t>=[N</t>
    </r>
    <r>
      <rPr>
        <vertAlign val="subscript"/>
        <sz val="11"/>
        <rFont val="Times New Roman"/>
        <family val="1"/>
      </rPr>
      <t>3</t>
    </r>
    <r>
      <rPr>
        <sz val="11"/>
        <rFont val="Times New Roman"/>
        <family val="1"/>
      </rPr>
      <t>]</t>
    </r>
    <r>
      <rPr>
        <vertAlign val="subscript"/>
        <sz val="11"/>
        <rFont val="Times New Roman"/>
        <family val="1"/>
      </rPr>
      <t>pu</t>
    </r>
    <r>
      <rPr>
        <sz val="11"/>
        <rFont val="Times New Roman"/>
        <family val="1"/>
      </rPr>
      <t>*exp(µ*(t</t>
    </r>
    <r>
      <rPr>
        <vertAlign val="subscript"/>
        <sz val="11"/>
        <rFont val="Times New Roman"/>
        <family val="1"/>
      </rPr>
      <t>s</t>
    </r>
    <r>
      <rPr>
        <sz val="11"/>
        <rFont val="Times New Roman"/>
        <family val="1"/>
      </rPr>
      <t>-lag))</t>
    </r>
  </si>
  <si>
    <r>
      <t>[N</t>
    </r>
    <r>
      <rPr>
        <vertAlign val="subscript"/>
        <sz val="11"/>
        <rFont val="Times New Roman"/>
        <family val="1"/>
      </rPr>
      <t>4</t>
    </r>
    <r>
      <rPr>
        <sz val="11"/>
        <rFont val="Times New Roman"/>
        <family val="1"/>
      </rPr>
      <t>]=[N</t>
    </r>
    <r>
      <rPr>
        <vertAlign val="subscript"/>
        <sz val="11"/>
        <rFont val="Times New Roman"/>
        <family val="1"/>
      </rPr>
      <t>4</t>
    </r>
    <r>
      <rPr>
        <sz val="11"/>
        <rFont val="Times New Roman"/>
        <family val="1"/>
      </rPr>
      <t>]pu/W</t>
    </r>
    <r>
      <rPr>
        <vertAlign val="subscript"/>
        <sz val="11"/>
        <rFont val="Times New Roman"/>
        <family val="1"/>
      </rPr>
      <t>pu</t>
    </r>
  </si>
  <si>
    <r>
      <t>p</t>
    </r>
    <r>
      <rPr>
        <vertAlign val="subscript"/>
        <sz val="11"/>
        <rFont val="Times New Roman"/>
        <family val="1"/>
      </rPr>
      <t>4</t>
    </r>
    <r>
      <rPr>
        <sz val="11"/>
        <rFont val="Times New Roman"/>
        <family val="1"/>
      </rPr>
      <t>=1-risktarget([N</t>
    </r>
    <r>
      <rPr>
        <vertAlign val="subscript"/>
        <sz val="11"/>
        <rFont val="Times New Roman"/>
        <family val="1"/>
      </rPr>
      <t>4</t>
    </r>
    <r>
      <rPr>
        <sz val="11"/>
        <rFont val="Times New Roman"/>
        <family val="1"/>
      </rPr>
      <t>]</t>
    </r>
    <r>
      <rPr>
        <vertAlign val="subscript"/>
        <sz val="11"/>
        <rFont val="Times New Roman"/>
        <family val="1"/>
      </rPr>
      <t>pu</t>
    </r>
    <r>
      <rPr>
        <sz val="11"/>
        <rFont val="Times New Roman"/>
        <family val="1"/>
      </rPr>
      <t>;0)</t>
    </r>
  </si>
  <si>
    <r>
      <t>PC=t</t>
    </r>
    <r>
      <rPr>
        <vertAlign val="subscript"/>
        <sz val="11"/>
        <color theme="1"/>
        <rFont val="Times New Roman"/>
        <family val="1"/>
      </rPr>
      <t>HT</t>
    </r>
    <r>
      <rPr>
        <sz val="11"/>
        <color theme="1"/>
        <rFont val="Times New Roman"/>
        <family val="1"/>
      </rPr>
      <t>/D</t>
    </r>
  </si>
  <si>
    <r>
      <t>µmax= µ</t>
    </r>
    <r>
      <rPr>
        <vertAlign val="subscript"/>
        <sz val="11"/>
        <rFont val="Times New Roman"/>
        <family val="1"/>
      </rPr>
      <t>opt</t>
    </r>
    <r>
      <rPr>
        <sz val="11"/>
        <rFont val="Times New Roman"/>
        <family val="1"/>
      </rPr>
      <t xml:space="preserve"> . </t>
    </r>
    <r>
      <rPr>
        <sz val="11"/>
        <rFont val="Symbol"/>
        <family val="1"/>
        <charset val="2"/>
      </rPr>
      <t>g</t>
    </r>
    <r>
      <rPr>
        <sz val="11"/>
        <rFont val="Times New Roman"/>
        <family val="1"/>
      </rPr>
      <t xml:space="preserve">(T) . </t>
    </r>
    <r>
      <rPr>
        <sz val="11"/>
        <rFont val="Symbol"/>
        <family val="1"/>
        <charset val="2"/>
      </rPr>
      <t>g</t>
    </r>
    <r>
      <rPr>
        <sz val="11"/>
        <rFont val="Times New Roman"/>
        <family val="1"/>
      </rPr>
      <t xml:space="preserve">(pH) + </t>
    </r>
    <r>
      <rPr>
        <sz val="11"/>
        <rFont val="Symbol"/>
        <family val="1"/>
        <charset val="2"/>
      </rPr>
      <t>e</t>
    </r>
    <r>
      <rPr>
        <vertAlign val="subscript"/>
        <sz val="11"/>
        <rFont val="Cambria"/>
        <family val="1"/>
      </rPr>
      <t>µ</t>
    </r>
  </si>
  <si>
    <r>
      <t>ε</t>
    </r>
    <r>
      <rPr>
        <vertAlign val="subscript"/>
        <sz val="11"/>
        <rFont val="Cambria"/>
        <family val="1"/>
      </rPr>
      <t>µ</t>
    </r>
    <r>
      <rPr>
        <sz val="11"/>
        <rFont val="Times New Roman"/>
        <family val="1"/>
      </rPr>
      <t xml:space="preserve"> = Normal(0;sd</t>
    </r>
    <r>
      <rPr>
        <vertAlign val="subscript"/>
        <sz val="11"/>
        <rFont val="Times New Roman"/>
        <family val="1"/>
      </rPr>
      <t>µ</t>
    </r>
    <r>
      <rPr>
        <sz val="11"/>
        <rFont val="Times New Roman"/>
        <family val="1"/>
      </rPr>
      <t>)</t>
    </r>
  </si>
  <si>
    <r>
      <t>sd</t>
    </r>
    <r>
      <rPr>
        <vertAlign val="subscript"/>
        <sz val="11"/>
        <rFont val="Times New Roman"/>
        <family val="1"/>
      </rPr>
      <t>µ</t>
    </r>
  </si>
  <si>
    <t>lag time according to heat treatment</t>
  </si>
  <si>
    <t>Tstorage (C°)</t>
  </si>
  <si>
    <r>
      <t>µ</t>
    </r>
    <r>
      <rPr>
        <vertAlign val="subscript"/>
        <sz val="11"/>
        <rFont val="Times New Roman"/>
        <family val="1"/>
      </rPr>
      <t>opt</t>
    </r>
  </si>
  <si>
    <r>
      <t>pH</t>
    </r>
    <r>
      <rPr>
        <vertAlign val="subscript"/>
        <sz val="11"/>
        <rFont val="Times New Roman"/>
        <family val="1"/>
      </rPr>
      <t>opt</t>
    </r>
  </si>
  <si>
    <r>
      <t>pH</t>
    </r>
    <r>
      <rPr>
        <vertAlign val="subscript"/>
        <sz val="11"/>
        <rFont val="Times New Roman"/>
        <family val="1"/>
      </rPr>
      <t>min</t>
    </r>
  </si>
  <si>
    <t>pH 5.5</t>
  </si>
  <si>
    <r>
      <t>N~(</t>
    </r>
    <r>
      <rPr>
        <b/>
        <sz val="11"/>
        <color rgb="FFFF0000"/>
        <rFont val="Cambria"/>
        <family val="1"/>
      </rPr>
      <t>6</t>
    </r>
    <r>
      <rPr>
        <sz val="11"/>
        <rFont val="Cambria"/>
        <family val="2"/>
      </rPr>
      <t>;2)</t>
    </r>
  </si>
  <si>
    <r>
      <t>N~(</t>
    </r>
    <r>
      <rPr>
        <b/>
        <sz val="11"/>
        <color rgb="FFFF0000"/>
        <rFont val="Cambria"/>
        <family val="1"/>
      </rPr>
      <t>8</t>
    </r>
    <r>
      <rPr>
        <sz val="11"/>
        <rFont val="Cambria"/>
        <family val="2"/>
      </rPr>
      <t>;2)</t>
    </r>
  </si>
  <si>
    <t>pH 6.0</t>
  </si>
  <si>
    <r>
      <t>T</t>
    </r>
    <r>
      <rPr>
        <vertAlign val="subscript"/>
        <sz val="11"/>
        <rFont val="Cambria"/>
        <family val="2"/>
      </rPr>
      <t>HT</t>
    </r>
    <r>
      <rPr>
        <sz val="11"/>
        <rFont val="Cambria"/>
        <family val="1"/>
      </rPr>
      <t xml:space="preserve"> (°C) 
for p5log=1%</t>
    </r>
  </si>
  <si>
    <t>[RM1] / Value</t>
  </si>
  <si>
    <t>=RiskUniform(0,5)</t>
  </si>
  <si>
    <t>RiskUniform(0,5)</t>
  </si>
  <si>
    <t>2.5</t>
  </si>
  <si>
    <t xml:space="preserve">Centile : 1.00% à 99.00% </t>
  </si>
  <si>
    <t>1.00%</t>
  </si>
  <si>
    <t>5.00%</t>
  </si>
  <si>
    <t>25.00%</t>
  </si>
  <si>
    <t>50.00%</t>
  </si>
  <si>
    <t>75.00%</t>
  </si>
  <si>
    <t>95.00%</t>
  </si>
  <si>
    <t>99.00%</t>
  </si>
  <si>
    <t>[RM3] / Value</t>
  </si>
  <si>
    <t>=RiskPertAlt(5%,4,"m. likely",5,95%,6)</t>
  </si>
  <si>
    <t>RiskPertAlt(5%,4,"m. likely",5,95%,6)</t>
  </si>
  <si>
    <t>4.99999999999989</t>
  </si>
  <si>
    <t>=RiskLognorm(5,10)</t>
  </si>
  <si>
    <t>RiskLognorm(5,10)</t>
  </si>
  <si>
    <t>5</t>
  </si>
  <si>
    <t>lag / Value</t>
  </si>
  <si>
    <t>=RiskUniform(48,192)</t>
  </si>
  <si>
    <t>RiskUniform(48,192)</t>
  </si>
  <si>
    <t>T / Value</t>
  </si>
  <si>
    <t>=RiskOutput("Storage temperature (°C)")+RiskNormal(6,2)</t>
  </si>
  <si>
    <t>eµ = Normal(0;sdµ) / Value</t>
  </si>
  <si>
    <t>=RiskNormal(0,E65)</t>
  </si>
  <si>
    <t>RiskNormal(0,E65)</t>
  </si>
  <si>
    <t>=RiskNormal(4,0.2)</t>
  </si>
  <si>
    <t>RiskNormal(4,0.2)</t>
  </si>
  <si>
    <t>4</t>
  </si>
  <si>
    <t>Created By Version</t>
  </si>
  <si>
    <t>6.3.1</t>
  </si>
  <si>
    <t>Required Version</t>
  </si>
  <si>
    <t>5.0.0</t>
  </si>
  <si>
    <t>Recommended Version</t>
  </si>
  <si>
    <t>Modified By Version</t>
  </si>
  <si>
    <t>Count</t>
  </si>
  <si>
    <t>GUID</t>
  </si>
  <si>
    <t>Name</t>
  </si>
  <si>
    <t>Range</t>
  </si>
  <si>
    <t>CRC</t>
  </si>
  <si>
    <t>Options</t>
  </si>
  <si>
    <t>Comp. Graph Serialization</t>
  </si>
  <si>
    <t>PP Graph Serialization</t>
  </si>
  <si>
    <t>QQ Graph Serialization</t>
  </si>
  <si>
    <t>Unsued</t>
  </si>
  <si>
    <t>Fixed Params</t>
  </si>
  <si>
    <t>Bootstrap Options</t>
  </si>
  <si>
    <t>BootstrapParamGraphSerialization</t>
  </si>
  <si>
    <t>BatchFit Options</t>
  </si>
  <si>
    <t>BootstrapGOFGraphSerialization</t>
  </si>
  <si>
    <t>FitSelector</t>
  </si>
  <si>
    <t>FIT_244EE_1F116</t>
  </si>
  <si>
    <t>F1	0	0	-1E+300	 1E+300	 1	0	0	 0	0	 1	23	BetaGeneral	Binomial	Expon	ExtValue	ExtValueMin	Gamma	Geomet	IntUniform	InvGauss	Laplace	Levy	Logistic	LogLogistic	Lognorm	NegBin	Normal	Pareto	Pearson5	Pearson6	Poisson	Triang	Uniform	Weibull	0	1	-1	1	 0	 1	0	0	0</t>
  </si>
  <si>
    <t xml:space="preserve"> 0	 8								</t>
  </si>
  <si>
    <t>F1	0	 1000	 .95</t>
  </si>
  <si>
    <t>GF1_rK0qDwEADgDOAQwjACYANACQAKQApQCzAMEAqAHKAcQBKgD//wAAAAAAAQQAAAAAAAAAAAEnQ29tcGFyYWlzb24gZCdhanVzdGVtZW50IHBvdXIgbG9nIGNmdS9nAS9SaXNrTG9nbm9ybSgxLjE2NDk7MC40NTUwMjtSaXNrU2hpZnQoLTAuMTg3MjIpKQEBEAACAAEKU3RhdGlzdGljcwMBAQD/AQEBAQEAAQEBAAQAAAABAQEBAQABAQEABAAAAArgAAHwAAAAAQAVAQAqAQA/AQBUAQBpAQB+AQCTAQAOAAdFbnRyw6llAAAlAQIADgAHTG9nbm9ybQABLwECABMADFVudXNlZCBDdXJ2ZQACTwECABMADFVudXNlZCBDdXJ2ZQADjAECABMADFVudXNlZCBDdXJ2ZQAETAECABMADFVudXNlZCBDdXJ2ZQAFOQECABMADFVudXNlZCBDdXJ2ZQAGTgECABMADFVudXNlZCBDdXJ2ZQAHIwECABMADFVudXNlZCBDdXJ2ZQAIKQECABMADFVudXNlZCBDdXJ2ZQAJYAECALABugEBAQIBmpmZmZmZqT8AAGZmZmZmZu4/AAAFAAEBAQABAQEA</t>
  </si>
  <si>
    <t>Ensemble 1</t>
  </si>
  <si>
    <t>F1	0	0	-1E+300	 1E+300	 1	0	3	 0	0	 1	23	BetaGeneral	Binomial	Expon	ExtValue	ExtValueMin	Gamma	Geomet	IntUniform	InvGauss	Laplace	Levy	Logistic	LogLogistic	Lognorm	NegBin	Normal	Pareto	Pearson5	Pearson6	Poisson	Triang	Uniform	Weibull	0	1	-1	1	 0	 1	0	0	0</t>
  </si>
  <si>
    <t>error</t>
  </si>
  <si>
    <t>D*</t>
  </si>
  <si>
    <t>max</t>
  </si>
  <si>
    <t>mean</t>
  </si>
  <si>
    <t>index</t>
  </si>
  <si>
    <t>Example at pH 6, HT T = 95°C, Model 1</t>
  </si>
  <si>
    <t>28 days Shelf-life; model 2 (with pH effect)</t>
  </si>
  <si>
    <t>E10;E12;E14;E36;J42;E56;E57;J59;E61</t>
  </si>
  <si>
    <t>e2 = Normal(0;sd2) / Value</t>
  </si>
  <si>
    <t>=RiskNormal(0,E48)</t>
  </si>
  <si>
    <t>RiskNormal(0,E48)</t>
  </si>
  <si>
    <t>QMRA Model: Bacillus cereus in REPFED product as "purée" (mashed carrot)</t>
  </si>
  <si>
    <t>FIT_AFD42_DD343</t>
  </si>
  <si>
    <t>GF1_rK0qDwEADgDPAQwjACYANACRAKUApgC0AMIAqQHLAcUBKgD//wAAAAAAAQQAAAAAAAAAAAEoQ29tcGFyYWlzb24gZCdhanVzdGVtZW50IHBvdXIgRW5zZW1ibGUgMQEvUmlza0xvZ25vcm0oMS4xNjQ5OzAuNDU1MDI7Umlza1NoaWZ0KC0wLjE4NzIyKSkBARAAAgABClN0YXRpc3RpY3MDAQEA/wEBAQEBAAEBAQAEAAAAAQEBAQEAAQEBAAQAAAAK4QAB8QAAAQEAFgEAKwEAQAEAVQEAagEAfwEAlAEADgAHRW50csOpZQAAJQECAA4AB0xvZ25vcm0AAS8BAgATAAxVbnVzZWQgQ3VydmUAAk8BAgATAAxVbnVzZWQgQ3VydmUAA4wBAgATAAxVbnVzZWQgQ3VydmUABEwBAgATAAxVbnVzZWQgQ3VydmUABTkBAgATAAxVbnVzZWQgQ3VydmUABk4BAgATAAxVbnVzZWQgQ3VydmUAByMBAgATAAxVbnVzZWQgQ3VydmUACCkBAgATAAxVbnVzZWQgQ3VydmUACWABAgCxAbsBAQECAZqZmZmZmak/AABmZmZmZmbuPwAABQABAQEAAQEBAA==</t>
  </si>
  <si>
    <t>FIT_13417_D571D</t>
  </si>
  <si>
    <t>Ensemble 2</t>
  </si>
  <si>
    <t>GF1_rK0qDwEADgDPAQwjACYANACRAKUApgC0AMIAqQHLAcUBKgD//wAAAAAAAQQAAAAAAAAAAAEoQ29tcGFyYWlzb24gZCdhanVzdGVtZW50IHBvdXIgRW5zZW1ibGUgMgEvUmlza0xvZ25vcm0oMS4xNjQ5OzAuNDU1MDI7Umlza1NoaWZ0KC0wLjE4NzIyKSkBARAAAgABClN0YXRpc3RpY3MDAQEA/wEBAQEBAAEBAQAEAAAAAQEBAQEAAQEBAAQAAAAK4QAB8QAAAQEAFgEAKwEAQAEAVQEAagEAfwEAlAEADgAHRW50csOpZQAAJQECAA4AB0xvZ25vcm0AAS8BAgATAAxVbnVzZWQgQ3VydmUAAk8BAgATAAxVbnVzZWQgQ3VydmUAA4wBAgATAAxVbnVzZWQgQ3VydmUABEwBAgATAAxVbnVzZWQgQ3VydmUABTkBAgATAAxVbnVzZWQgQ3VydmUABk4BAgATAAxVbnVzZWQgQ3VydmUAByMBAgATAAxVbnVzZWQgQ3VydmUACCkBAgATAAxVbnVzZWQgQ3VydmUACWABAgCxAbsBAQECAZqZmZmZmak/AABmZmZmZmbuPwAABQABAQEAAQEBAA==</t>
  </si>
  <si>
    <t>d5bc48434db7fb3a63d2369c5fba8e83_x0004__x0005_ÐÏ_x0011_à¡±_x001A_á_x0004__x0004__x0004__x0004__x0004__x0004__x0004__x0004__x0004__x0004__x0004__x0004__x0004__x0004__x0004__x0004_&gt;_x0004__x0003__x0004_þÿ	_x0004__x0006__x0004__x0004__x0004__x0004__x0004__x0004__x0004__x0004__x0004__x0004__x0004__x0003__x0004__x0004__x0004__x0001__x0004__x0004__x0004__x0004__x0004__x0004__x0004__x0004__x0010__x0004__x0004__x0002__x0004__x0004__x0004__x0001__x0004__x0004__x0004_þÿÿÿ_x0004__x0004__x0004__x0004__x0004__x0004__x0004__x0004_q_x0004__x0004__x0004_ÿ_x0004__x0004__x0004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ýÿÿÿþÿÿÿþÿÿÿ_x0014__x0001__x0001__x0001__x0005__x0001__x0001__x0001__x0006__x0001__x0001__x0001__x0007__x0001__x0001__x0001__x0008__x0001__x0001__x0001_	_x0001__x0001__x0001__x0002__x0001__x0001__x0001__x000B__x0001__x0001__x0001__x000C__x0001__x0001__x0001__x000D__x0001__x0001__x0001__x000E__x0001__x0001__x0001__x000F__x0001__x0001__x0001__x0010__x0001__x0001__x0001__x0011__x0001__x0001__x0001__x0012__x0001__x0001__x0001__x0013__x0001__x0001__x0001__x0003__x0001__x0001__x0001__x0015__x0001__x0001__x0001__x0016__x0001__x0001__x0001__x0017__x0001__x0001__x0001__x0018__x0001__x0001__x0001__x0019__x0001__x0001__x0001__x001A__x0001__x0001__x0001__x001B__x0001__x0001__x0001__x001C__x0001__x0001__x0001__x001D__x0001__x0001__x0001__x001E__x0001__x0001__x0001__x001F__x0001__x0001__x0001_ _x0001__x0001__x0001_!_x0001__x0001__x0001_"_x0001__x0001__x0001_#_x0001__x0001__x0001_$_x0001__x0001__x0001_%_x0001__x0001__x0001_&amp;_x0001__x0001__x0001_'_x0001__x0001__x0001_(_x0001__x0001__x0001_)_x0001__x0001__x0001_*_x0001__x0001__x0001_+_x0001__x0001__x0001_,_x0001__x0001__x0001_-_x0001__x0001__x0001_._x0001__x0001__x0001_/_x0001__x0001__x0001_0_x0001__x0001__x0001_1_x0001__x0001__x0001_2_x0001__x0001__x0001_3_x0001__x0001__x0001_4_x0001__x0001__x0001_5_x0001__x0001__x0001_6_x0001__x0001__x0001_7_x0001__x0001__x0001_8_x0001__x0001__x0001_9_x0001__x0001__x0001_:_x0001__x0001__x0001_;_x0001__x0001__x0001_&lt;_x0001__x0001__x0001_=_x0001__x0001__x0001__x0001__x0002_&gt;_x0001__x0001__x0001_?_x0001__x0001__x0001_@_x0001__x0001__x0001_A_x0001__x0001__x0001_B_x0001__x0001__x0001_C_x0001__x0001__x0001_D_x0001__x0001__x0001_E_x0001__x0001__x0001_F_x0001__x0001__x0001_G_x0001__x0001__x0001_H_x0001__x0001__x0001_I_x0001__x0001__x0001_J_x0001__x0001__x0001_K_x0001__x0001__x0001_L_x0001__x0001__x0001_M_x0001__x0001__x0001_N_x0001__x0001__x0001_O_x0001__x0001__x0001_P_x0001__x0001__x0001_Q_x0001__x0001__x0001_R_x0001__x0001__x0001_S_x0001__x0001__x0001_T_x0001__x0001__x0001_U_x0001__x0001__x0001_V_x0001__x0001__x0001_W_x0001__x0001__x0001_X_x0001__x0001__x0001_Y_x0001__x0001__x0001_Z_x0001__x0001__x0001_[_x0001__x0001__x0001_\_x0001__x0001__x0001_]_x0001__x0001__x0001_^_x0001__x0001__x0001___x0001__x0001__x0001_`_x0001__x0001__x0001_a_x0001__x0001__x0001_b_x0001__x0001__x0001_c_x0001__x0001__x0001_d_x0001__x0001__x0001_e_x0001__x0001__x0001_f_x0001__x0001__x0001_g_x0001__x0001__x0001_h_x0001__x0001__x0001_i_x0001__x0001__x0001_j_x0001__x0001__x0001_k_x0001__x0001__x0001_l_x0001__x0001__x0001_m_x0001__x0001__x0001_n_x0001__x0001__x0001_o_x0001__x0001__x0001_p_x0001__x0001__x0001_r_x0001__x0001__x0001_ýÿÿÿs_x0001__x0001__x0001_t_x0001__x0001__x0001_u_x0001__x0001__x0001_v_x0001__x0001__x0001_w_x0001__x0001__x0001_x_x0001__x0001__x0001_y_x0001__x0001__x0001_z_x0001__x0001__x0001_{_x0001__x0001__x0001_|_x0001__x0001__x0001__x0003__x0004_}_x0003__x0003__x0003_~_x0003__x0003__x0003__x0003__x0003__x0003__x0003__x0003__x0003_R_x0003_o_x0003_o_x0003_t_x0003_ _x0003_E_x0003_n_x0003_t_x0003_r_x0003_y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0016__x0003__x0005__x0003_ÿÿÿÿÿÿÿÿ_x0001__x0003__x0003__x0003__x0003__x0003__x0003__x0003__x0003__x0003__x0003__x0003__x0003__x0003__x0003__x0003__x0003__x0003__x0003__x0003__x0003__x0003__x0003__x0003__x0003__x0003__x0003__x0003__x0003__x0003__x0003__x0003_Ð®,øÑ_x0001_þÿÿÿ_x0003__x0003__x0003__x0003__x0003__x0003__x0003__x0003_R_x0003_S_x0003_K_x0003_L_x0003_I_x0003_B_x0003_ _x0003_D_x0003_a_x0003_t_x0003_a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0018__x0003__x0002__x0001_ÿÿÿÿÿÿÿÿÿÿÿÿ_x0003__x0003__x0003__x0003__x0003__x0003__x0003__x0003__x0003__x0003__x0003__x0003__x0003__x0003__x0003__x0003__x0003__x0003__x0003__x0003__x0003__x0003__x0003__x0003__x0003__x0003__x0003__x0003__x0001__x0003__x0001__x0001__x0001__x0001__x0001__x0001__x0001__x0001__x0004__x0001__x0001__x0001_û§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ÿÿÿÿÿÿÿÿÿÿÿÿ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ÿÿÿÿÿÿÿÿÿÿÿÿ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0003_ÿÿÿÿÿÿÿÿÿÿÿÿÿÿÿÿÿÿÿÿÿÿÿÿÿÿÿÿÿÿÿÿ×@ë_x0002_ô?ÁÈÿ·Aàÿ?_x0008_Ì!ñjÊ?Hu:ô_x0019__x0001_@àô|Ã?*qZÐÞ?_x0019_1s__x0013_;ý?fù_x0014_åû?/éU}ê?·¼_x0003__x001B_^_x0007_@$(_x0003_d×iÈ?_ãØÏUVã?jYê£i¬Ô?_x0003_xQéÇxó?©_x0010_þõ£ÐÐ?àû&amp;`U°µ?Q_x0008_kZ­_x0018_ä?¦_x0003_Ð¯YÝ?ÜòÉ;Ï_x0019_í?_x0004_ìãá?_x000E_äCkÝÛ?¾Z_x0014__x000F_ò?P|­ÔÆ?y_x0010_Ñõ_x001D_Ü?VFÑñ·?Ã5_x000D__ï?^ÔCUv_x0002_Û?_x001B_[ày_x0002__x0003_y÷_x0007_@ä~(ù?EG_x0014_9ØÑ?ïõ	$=ü?9r_x0002_Ù2þ?¤î\_x000B_ß?.g·[Ìú?_x0012_ò_x0004__x0010_¦ã¶?tI«ó_x000E_	@É2Ëôs/ï?q°-Ò²ê?Qt Ë:ó?!w¤_x001B_­_x0004_ã?:5iè?j§ÚùýTÒ?îC©Ý_x0017_ñ?;_x001D_Ú×Â?Bhõd_x0013_4Î?_x001B_÷½·_x0010_3_x0002_@ñ®¾_x001F_r4ã?ÍM7°ÝAÍ?Z@¹_x000B_óá?_x0011_Q_x000E_.1Bû?%KÓ_x000C_@Ï?¯9ä/ç?hc_x0001_i_x0015_Æ¿?µîßÔÑñ?_x001D_W¸-q5à?fhÓ_x000E_äJð?oó¦^ªö¦?¤ý#ÛUÔä?_x0008__x000E_³DÖ?_x0006__x0007_«ågô¹¾Û?ÃÿÛ¿GKØ?B~õø{ô?û©üÄ5_x0010_@êÓNí?_x0001__x0006__x0006_s´Ws´W_x0001__x0006__x0006__x0006__x0001__x0006__x0006__x0006_è_x0003__x0006__x0006_è_x0003__x0006__x0006_è_x0003__x0006__x0006__x0003__x0006__x0006__x0006__x0002__x0006__x0006__x0006__x000D__x0006__x0006__x0006__x0006__x0006__x0006__x0006__x000D__x0006__x0006__x0006__x0003__x0006__x0006__x0006_P\T_x0001__x0006__x0006__x0006__x0005__x0006__x0006__x0006__x0006__x0006__x0006__x0006_Në2_x0003_^_x0005_@Ë½I_x001C__x0017_Ã?8p½u¦_x0011_@&gt;Å_x0004_`Ò&gt;_x0011_@$=BÃbÃ?JÇäó_x001D__x0012_@Ð}H§_x001F_¨£?cþt¢?Z_x0013_@¬KS´8_x000E_@¦¬f5­×	@;9zÖ\©ñ?Ý¶í|¥_x0011__x000C_@Ub_x0012_éó_x0012_@ºPÔU_x001B_å?àNn$Ýê_x0006_@çÖà_x0005__x001A_s_x0012_@J@à¢_x0005_Ðç?Â±õû_x0004__x000B_0ü?+$ÙÕÏ_x0004_@_x000F__x0002_lðá_x0019__x0012_@_x0018_ÖGek(_x0006_@_x0019_¢¯¸ß£_x000D_@¹©Íµ1/_x0003_@ÚG½2_x000F__x0015__x0013_@_x0012_ôIÒÁ¹_x000F_@2_x0008_±ñWUû?ÐaUHÈ?`6~,_x0017__x0001_@´&amp;_x001C_£ûõ	@\_x0015_RBúÞþ?¦n/$Kcø?¥-Ä@_x0008_@ë5~ºuÈâ?¶Û$`boì?_x001D__x001E_¤4´ÿ?Rqº[ÿá?,ÉVÂ?ò9(Qô_x000B_@_x0002_ëwa3é?2_x0010_=l­×æ?J$_x001A_äb_x000B_Ò?_x0005__x0012_Ñ¿[_x0014__x000F_@Ðß_x000C_¯qÒý?ê6]sØ:_x0007_@å¢úHÁ_x0011_@ZHþ k_x000E_@s,_x000C_ñ_x001E_ª_x0007_@½èú;_x0005_@5ùËbUp_x000D_@_x0003__x0006__x000C_I_x001A_ÖÈà_x000D_@m-¦Aä?_x0014_ã3«_x001D_·_x0012_@ _x000B_r±nÔ?®üÖ3_x0004_Aû?þ&gt;;_x0008_ì4ð?B1Q0{_x0007_@hE_x0011_Ýýú?q6VÖø?Ü_x0005_S¯ìÄ?Ô]hÐt_x000B_@_x001B_Þ_x0005_1Z_x000B_@¬âÖàÑø?¯n~6*_x0013_@PÂþÚ_x0017_î_x0010_@¯ÿ_x0002_uG£_x0006_@Pîëµb_x0012_@²}x7Î_x0012__x000B_@0zÕP¤¡_x0001_@¤Ñ_x000B_ûêÁ?¨ª_x000F_A_x0019__x0005__x000E_@N_x000D_7{ä%_x0012_@3tÀ©Ê9ò?(rîëý?þòô_x0013_.mò?2¤¿Ûä®_x0011_@Àõ:Iw¡_x0008_@êö´Yç?ä¬ô_x001E_ö_x0003_@&lt;ý1FZê?pìC WÂ»?®¡_x0001__x0005_ªí÷?»-k[_x0010_è_x0012_@_x0003__x0010__x0008_Îá?.N:oÒà?Ú|_x0014_´ý_x0012_@_x0012_Ö4_x001B_Ñõ?^Î.£8_ù?ñ^¡7§2_x000B_@_x0004_B÷IKÑ?q&lt;Ìmñ_x0006_@¼ñ­_x0019_fõ?joÔ$aÛ?_x000B_°çíÓû?D_x0012_dcD_x0012_@Úðf#:Mþ?wã_x0004_Óê_x0006__x0013_@Íh_x0003_X«_x001E_í?R!zÊùKù?Aþ_x001C_#_x0013_@½_x0019_?_x001B__x0002__x0018__x0008_@K \+_x0013_@\z_x0016_è2à?"{Glþ?ö!|_x0002_ý§_x000C_@_x000C_åÊ±-î_x0013_@ºRw%_x0018_éã?Ê¹tH§_x0013_@Ü¸¨ÿmØ_x0012_@d+µá3ûè?u¤·î½ãë?"³_x0016_3¶_x0013_@åuÐwá&lt;æ?_x0006_	§_x001E_-AîG_x0007_@á±Ñ{M_x000C_ë?ffl~õº_x000E_@L_x000F__x0017_K\_x0012_@òvñOS_x0012_@GkØBdm_x000B_@4XÐøó? Ý_x0012_'#¶§?¼LUêë*_x0007_@îWcdÆYã?ÉlR³ö?À×À§¡*Ú?à_x000F_1|_x001C_ÿ?¶»	_x0002_ú_x000C_@eþ®ò_x0015_î?ùØúXkØ_x0010_@÷	J£÷ýê?ßÝô_x0003_@å?rÁ«_x000F_@_x0016__x0004_vÂ*_x000D_@h&amp;j¢¥_x0005_@ôl_x001C_»d-_x0008_@E¨úASë?ÊrëÅÚ?_x0010_H&amp;@	_x0013_@gÜ¬Õÿ¡ÿ?Æ_x0015_Ìa_x0017_û?ñ_x0003_ùÜpW_x0001_@úéË¯í3_x0008_@h&lt;oTÂ=_x0005_@ÛÈÿ¶7ì?Ðì_x0005__x0008_°ñ?»_x0016_´ÍI+	@a_x0017_çàí_x0003_@¨ò.dL_x0012_@Ûùòò_x0010_@¾ÉwR&gt;ò?_x001D_Ê[°[¢_x0004_@_x0006__x0001_ô%è_x0015__x0007_@¨UÏô(Û_x0008_@ñ¸$áö?õ)C^T_x000D_@6ÉAø&gt;x_x0007_@à¶`7Û+ê?_x0003_¦V_x0012_@&amp;÷¼½P._x0002_@ªú+ _x0011_]_x000B_@n{Î_x0019_©Ó?_x0010_ª4ÿý&amp;_x0010_@_x0018_ëa®Öí_x0012_@*tóbÍ ã?PÑÔi_x001F__x0001_@W¿»Øt_x0004_@@PJ]ç_x0014__x000F_@$i7²Å[þ?DçZ(`_x0010_@ÒÇÉ¨&amp;1_x000E_@Î#Äx_x000D_Óú?²PÎé_x0010_@õ`ê³òù?pÞZ¦ð'À?@Å{YfT_x0011_@°*[gô?_x0004__x0007_XÅ»¿JÀ_x0012_@bÙ^×V_x0010_@ÆæëÊ_x0015_-ö?låüÏÖÜ?!Îci½9ÿ?\çý_x000C__x0001_ç?@4è;{_x0019_þ?_x001D_R@Z8_x0001_@º_x0008_ìñ?d:àúg_x0007_@_x001C__x001D_PM·«_x0004_@A_x0018_Ô³îºà?_x001E_(_x0005_1Ó}Þ?0Z_x000D_´Xh_x000C_@úÇùb&lt;­_x0007_@æ¦FºÞ_x000C_@eè³_x000D__Æ?ÒÈ_x001C_µÎ_x000E_@à_x0003_Õñ#?J_x0002_ìN%¹_x0005_@¨&amp;_x001C_¥3y_x0001_@XcîN_x000B_@¿îÌ|ïõ?_x0003_hí¦äÉ_x0005_@ùr?P"ó?b_lD_x001D__x0015__x0012_@øíÎ¢1Ö_x000B_@}¹|oá_x0012_@m9_x0018_RBü_x000E_@ÚÅÀqÝ?_x001E__x0012_\¬òpý?_x0006_bÓ_x0005__x0017_0È_x0001_@/¦"êU:ú?ì_x0016__x000B__x0016__x0005_ò_x0013_@ÜÆ¯¶j_x000C__x0008_@cêòo+v_x0006_@à&amp;·äÕÕ¯?_x000E_¯Bìó?Ä_x001A_2Ýa_x001D_	@ûX_x001C_&amp;_x0016_Ô_x000F_@xªBÊ_x0005_,Ü?_x0005_2Dh¢&amp;_x0005_@fm_x000D_ñü?ðN_x0014_·_x001F_ý_x0004_@.?pîÒZ_x0017_@ÉG_x000F_©lU_x000F_@*	¯¯)_x0001_@Ð`Ê¬_³_x0011_@8oÑv_x000E_@öêß!ô?ÄÍ_x001D_(ð±_x0007_@Õî¹ð¸_x0012_@#Ì_x0005_ÊÎï_x0008_@e_x0010_&lt;[)_x0017_@ÂÆ¦qËðÿ?b9Ù_x0002_Ã_x001F_Þ?³J3d_x0017_@  Fkn{Ò?ê8ë_x0015_n÷_x000F_@Kõ_x0003_W_x0012_@éäÒ_x0013_à?T_x000F_ºìæ%_x0011_@¬(_x0017_8Ó%_x000D_@_x0004__x0008_Ø_x000F_E_x0008__x0004__x000B_@¦1á_x000C__x0013_îø?V`Ëãx_x0012_@×íÖ(rr_x0005_@õZ&lt;}_x0014_ª_x0010_@43ósá_x0010_@8¯_x0015_SîZ_x000D_@óëæ7ò_x001A_ý?°_x000E_ü¨_x0002_@¾1&lt;_x0005__x0014__x0003_@¿V2Ó©	@R§p¬_x0003_@|P¾¡pû_x0010_@BÈãtÀ©?½Õw_x000E_ï	@vO_x000E_&lt;_x0003_@d¢:L_x0015_Þ_x0013_@ï¦Ó&amp;4_x0010_@_x001A_3t­RBõ?¨ºÎq÷&amp;_x0013_@_x000E__x000F_è_x000C__x001F__x0010_@t¡Ømµ_x0007__x0005_@ãÄ_x001D_mõÃ?Ñ8E§é5_x0006_@|§_x000F_j¤lÚ?6)_x0018_5ú_x0016_ð?þ?! %	_x000F_@Ncn¼%_x0007_@c_x000E_°·ï?X×¤è_x0011_@_x0001_äIô_x0017_ï?ÖY_x000B__x0001__x0014_E&amp;ò?_x000F__x0010_âñ§_x0017__x0014_@_x0016_:@©ïÎ_x0003_@Ñ¡Qy}_x0003_@án®4_x001B_`_x0011_@_x001D_tÅB_x0014_@ö_x0008_eIè_x0010_@Ñ_x0004__x0014_¼û)_x0006_@,êûuÑ-ô?¾°D §sþ?0x3Ý_x000E_æ?¿ù_x001C_çøh_x0002_@&lt;ê­ªüe_x0006_@¹e®_x000B_ýò?âx&amp;G½_x0003_@_x001E_jX'2_x000C_@ì4jF_x000E__x0012__x0012_@½ß±(_x000D_²_x0008_@_¶gõñð_x000D_@në-F_x0007_@ëÇïüUý?_x000F__x0016_&amp;=\Ï	@Ä_x0012_(ÊQØ?uË~IØmå?ÛèÏ¢þl_x0007_@w_x0010_¢_x0017_rA_x0006_@þØyB_x0011_Öù??ö§_x0011_@~_x0004_Âá_x0011_å_x000E_@ÑHè_x0014__x0005_÷?	?ê²B_x0013_@.ï_x0019_3h_x0005_@_x0002__x0008__x0016_µ_x0002_éL´ð?_x0008_tÜqî´_x000E_@êq_x0013_¨_x001E__x0013_@´+_x001D__x0007__x0015_À_x0006_@îö_x000C__x0014__x001E__x000B_ÿ?y7iÇáú?§l²Ä_x0010_@_x000C_Ì-÷ú_x000B_@´¤_x0018__x0018_}Î?Pee%_x0003_×_x0013_@_x0017_4[r_x0002_@Ö_x0002_î_x0010__x0011_h_x0001_@Ú_x0006_¤ßò_x0011_@æøì:_x0007_Eó?èÂIc¥_x0012_@xW:È6_x0002_@ÝÅGòW_x0003_@Xrù+ÅÒ? 7RGêP_x0001_@FáÞËüO_x0008_@È_x000D_í#lâ°?£_x000D_°&gt;ûá_x0013_@¸ý¿_x001B_Þõô?N_x001B_!~_x0007_-_x0005_@ô¬_x0004_2â_x000B_þ?3_x0013_A8Äæ_x0007_@º¢-y_x000E_@ :´&gt;w?°::$_x001F__x0011_@©»Ü]_x0012_f_x0002_@qð­C_x0003__x0010_@7H^_x0001_	ÅÜè?äzwA_x000E_@Ú9]k_x0012_@uIjù_x001B_Ä_x000B_@¨P=ø¾Ï?á¹g&lt;íËë?ìzináó?_x000C_XçM_x001A_õ?WòE-_x0019_Ê_x0010_@uf+_áT_x0002_@wÀPÔ·Ï_x0002_@_x000D_¥*càË_x0003_@¨®Ro_x0008_û?dÝ¸àü¾ø?_x000E_èéÏ_x000E_@ìæzÚ«_x001F__x0012_@EÎL«ÛÅ_x0006_@%äú=\ó_x0004_@ÿ_x0006__x000B_³p_x000B__x0004_@_x0011_LûØõ_x0006_@î/¢dò_x0002_ð?H¸Ë&amp;}_x0001_@Q}y¿t¿	@7ºóÞQáâ?0© üì_x0001_@ò;Ãìoñ_x0002_@p¯_x000B_ô_x0006_ö?ý_x000E_Ú¥Ç	@§_x0006_[©â?_x001A_YÉ«Üû?í_x0005__x001E__x000E__x0007_@_x0005_\GÝô?_x000D__x000E_F«¬ë0á?Imòâ`dó?ô¹_x0019_Øüóò?_x0011_ãFCøé?ê_x0013_9ªÀ_x0004_@lD_x0003_ÎÉ?Bù¶Viÿ?_D_x0014_çU+_x0011_@VÁ­D._x0012_@®ðÙØý?_x0002_ó_x000B_uG_x0001_@ Â_x0018_NúSÓ?ioÆ Q°	@åVHð_x0005_@B_x001B__x0004_QÈå_x0011_@VðpÚb¶_x0006_@ý/_x0017_¸Ê_x0003__x0011_@üºè"ÁÞ_x0012_@¨%qÝ ç_x000E_@¦ÿ_x0013_ó»èç?Ê¨Ð&amp;«P_x0010_@ßy¡Lðqð?hdÿ_x000B__x000B_@_x000B_ï_x0007_÷&lt;÷?)ìe_x001B_%_x0004_@Xìö_x0001_èÚ_x0004_@(DÛ®qñ?M]CïÙ_x0003_@9#_x0018_5E¼_x0013_@«Òo_x0019_«_x0008_@P_x000C_8î©ëÎ?Ý¾ÁE_x0002__x0005__x0001_¦þ?â_x0014__x0001_­_x0015__x0001__x0006_@;¶Ì){L_x0013_@"çêÓ£\ä?=Üýø`#û?2Å½ôÀB	@rûbè_x0012__x0002__x0012_@àù´]ä¬è?5_x0003_Ú0_x0011__x0013_@Ó_x0002__x000F_îV_x0012_@(_x0018_íQ-_x000F_@_x0002_&lt;â°0_x0010_@?µûí4h_x0006_@}ùºéa_x0010_@n@Ô_x001A_Ä	_x0003_@áøp{m±_x0005_@Q_x0011_¦1²_x0003_@7#Þ_x0002_N_x000E_@ú`~-­_x0013_@B_x0004_ð&gt;_x000B_@4¥U_x0002_@î¾ò9 ×?ú_x0019_X_x0003_Vüý?LÊê_x0018_ÿ?0sÞé_x000F_$ü?ärÑö_x0003_@_x001A_A_x0001_Qsü?_x0018__x001F_&lt;6'S_x000E_@¼¨Ü c&gt;ø?¾u&lt;ÜM_x0012_@Î_x0007_ê0}¾÷?ºH¯à¤Wñ?_x0002__x0004_$öòÅ_x000E_(_x0004_@_x0008__x001B_­n¶ü?NÌ²îF÷?°º:c¬©_x0006_@_x0011_ÔÅV×Zò?¶gIuÐÛ_x0013_@-_x0013__x0014_ø3_x0007__x0010_@"«6Tàð?voHCÑ_x000C_@_x0014_ã_x0014_b"Û?øÈEÅ_x0013_@"y_x000F_hÐq_x0011_@õlÙË8â?_x001D_Ús_x0011_@_x0014_h_x001E_®:\?²_x0003__x000B_ÿ_x001E__x0013_@_x000F_)9Wá@ð? ×KWá_x0001_@·ý_x0004_ÀÈ_x0012_@d_x001A_Ûñ?ÉB&amp;vW4_x0012_@¾èµLÆú?|&lt;HÙß_x0001_@ÿ:{Tµ_x000D__x0011_@õÀ@	_x001B_ï?[Re»¬Øï?òA¹ßVñ_x0007_@a\&gt;_x000F__x0007_Ó?m2?¨ªõ?PVAz«}_x0001_@öªýðbü?_x0014_Éx_x0007__x0015_Õß_x000F_@AüëÛ_x0007_´_x000C_@ìýäG©þ_x0002_@¢Ýz+_x0012_©_x0013_@pæ$Ö'Ê?"QÔ²f_x0003_@r´F$_x0018__x000D_@ÔÖ5®î_x0006_@&gt;_x0007_&lt;_x0016_é]?_x0001_P¼7_x0005__x0010_@Ú$L7âö?R&amp;cÊæ(_x0001_@ &amp;ÄQþ_x0006_Þ?FÛI_x0014_Z_x0018__x0010_@^_x000E_fÀ_x000B_@(¸ê_x001A_Té?`¶H_x0018_íÊ?4²@"¾±_x0013_@_x000C_fähÕ_x0010_@/_x001D_å_x0013_ßh²?_x0018_oÊó_x000F_ñ_x0001_@7¢7ÙÌ_x001B__x0011_@¼;ë_x0012_apÐ?Èö_x001F_e_x0017_È_x0011_@Gx_x000C_¸5Æ_x000C_@»_x001B_3Æ©_x0001_@¼º_x0001__x0005__x0013_@Òî_x000F_a _x000B_@j_x0016_Í_x0014_Z_x0008_@U¥Í_x0004__x000D_@ªß_x001A_|_x000D_@Q&gt;ù	@	_x0014_6Òú.cñ?p._x0002_+{_x0017_¥?j_x000B_Z;É_x0008_@Ç_x0001_&lt;FÂË_x0013_@r_x0016__x0004_éxß_x000E_@_x001C__x0007_÷_PÕ?_x000C_IÅ_x0003__x0007_@ßEÛ_x000C__x001B_A_x0003_@t¶_x0006__x0016_?_x000F_ò?è¾e_x0013_@z_ØN&gt;ù?J§nB_x001C_	@(¨ÁþæË?Ü_x0018_üS»_x0001_@|¿dê¢_x0011_@_x0002_Ò_É³Cß?_x0014_ïr+_x0013_@ ¸ÇßÀ_x0008_@ "P[G_x0010_@_x0013_^ST _x0010_@»§A`6¸û?V;_x0004_U_x0010__x000D_@TR1â{2_x0014_@_x0008_v)_x000B_Â¾_x0013_@vä-y±_x0012_@bð/Ã_x0011_Z_x0008_@NÛT"ê³?"m5ãûè_x0005_@¯z	_x0010_@K9?²_x0019__x0006_@_x001A__àèô?±5/_x0008__x000E_y_x000C__x0008_@i±àÚ«é?áÇáª_x0002_@Pâò¨p_x000D_@p_x000F_Ý_x0008_@¡ö§_x001B_u_x0001_ÿ?_x0003_Ïy¥ _x0006_@Ý_x001F_²}ßü?Z_x000D_µUWõ?·_x001C_mÒðy_x0011_@_x0018_08egö?P¤"!¿_x0008_@çâ#_x0005_@Å\_x0007_çõ?àøÀ_x0005_1_x000D_@ÅÂ_x0010_×_x0003_Ç_x0012_@_x0004_s±Ï_x0008_@V_x0011_|Þª]_x0001_@J~5?7_x0011_@È,W_x0016_ÎT_x0005_@@Ç%7ä¿Å?g°æ_x0008__x001D__x0011_@/Û/_x0014_ë_x0013_@_x0016_6Ñìdö_x0005_@¢ó]\À_x000E_@Dc«i_x0003_I_x000B_@v¾ò_x0008_&lt;ý?Êv~IÇë_x000B_@_x0017_ãa]_x0005_û?f_x0014_94*_x000D__x000E_@_x0018_WÞîb_x000C_@z_x0002_?0º	@_x0002__x0003_õ!¡_x0010_@8;Çú$ì_x0002_@_x0002_Ë%OG_x000C_@í]­y_x0005__x001A_ù?°"ã¯'ö?µ_x0004_%²`î?ØX_x001D_¾_x000F_@aîbÛ)4	@6ô³Àò?âæ_x0010_Î_x0001_T	@È±í_x000E_@FþÊçëÏ_x0013_@¦wà@l÷?Ú&lt;Ãe±	@,*:Ý?Û1.bÝ_x0008_@_x001E_WÀsÕ_x0003_@_x001D_¹uR_x0013_@FãXÄ_x000D_@èKUwëbº? ð@P_x0005_@ÑÙxÎ_x0004_@_{Íèv_x000F_@ÔT#á_x0011_@!ñê¢¸_x0003__x0010_@Éÿgü;{_x0010_@í	_x001B_J	@&gt;JABÒ_x0011_@øòBÕëÉÙ?²:_x000F__x001E_­_x0003__x0006_@+_x000F_A(ËÅú?ÎÙZP_x000B__x0012_îOï?_x0018__x001A_èeô}_x000C_@ªMy«Ëó?údýÆÉê?à'§æ),þ?yu\U_x0017__x0011_@cq·"¡å?tÞh(Sn	@¿e_x000F_´·_x0007_@N©Á_x001A_0_x0004_@Û#Ð_x0019_?Ç_x0011_@Eß²Fáóì?Á_x0008_öéð?_x0006_µ@ö[ò?Ýd6j_x0008_@_x001F_É}æWè_x0003_@¬Ì¾äÓ_x0005_@äAü¶Øf_x000B_@í£¾_x0015_ìå?G]_x0002_Ô9v_x0010_@_x0012__x0008_Ó"c._x000B_@_x0005__x0001_»z_x001D_¢_x0013_@_x001F_n'°Tè?@©sD_x0011__x000E_@æÖ{_x000B_=_x001C__x000E_@¤_x0019_Ú¸ ¾Û?X¡_x000D__x0008_&lt;_x0010_@Neæ»Ùó?ì]´«*Ñ?ê_x0004_ú_x0004_ùö?_x0011_È¿Ý_x000E_@_x000E_Ð_x0007_ÙÃæÓ?_x0003_	CÔß°¹±î?ª¹f_x001E_ø?_x000C_ròÑ×RÊ?_x0019_þÎr,é?­pV_x0006_êã_x000C_@#õ_x0010__x000E_£F_x0003_@°ÐÌY]_x0008_@ÆdõJËå?_x001C_$u_x0001_Î_x0010_@	_x0004__x0003_£Ì§ø?*ãì_x0007_ºó?»y/®oÀ_x000C_@x_x0005_Ú`n¼?4Fì\_x000E_K_x0002_@J_x0018_&amp;&lt;ä??ñÁcÁl_x0010_@¥E·dð?§_x000F_ûà_x0010_@6tþ­_x0007_mâ?_x0012__x0010_F½Ò_x0007_@x:Mh©ù?¶_x0010__x0006_ØÉ_x0002_@_x0010_Ry\_x0004_@8¥ý_x001A_:_x000F__x0002_@_x0018_Ï·"â_x0004_@_x001E_ó­¹_|ð?h¬À²d_x0002_@os_x0017_ÈùØ?7BwiÆsá? mÅ_x0005_$³õ?q×»¦2_x0013_@_x0006__x0003_ò_x0003__x0005__x001C_9_x000D_@Ä)gtv_x0013_@NÀ£nñ_x0011_@_x0012_Õ¾)ý?ZqêoBIü?9~Ó_x0005_¼_x0002_@|ÉºÔ4O_x000F_@þ_x0018_¤àCÖ?_x000F_hê7²á?à®X¯}|?ñº¥ÔY_x000C_@ë®]¾a_x0004_@ZÏ(X§_x001F_ù?«N$²_x0002_@Î_x001D_×_x0012_@_x0012_ÀÃÔ÷?!\2Ð%æ_x0012_@_x0005_ÏDÂu_x0013_@b_x0002_zô_x000F_@_x0012_ú6þ¯_x000D_@|_x000C_s¤Ü_x000D_@_x000F_zÒ_x0019_uó?Â%k_x000E__x0014_Ð_x0010_@_x0014_@ÂÞ_x0015__x000C_@5/:þ?_x0010__#Ðí_x000C_@_x0001_X3_x000B_|_x0011_@g$.ó_x0015_«_x0012_@_x0014_ï_x0001_otØ?Ö_x001B__x0002__x000C_@GwW_x0012_@_x0018_Çâ_x0013_î*_x0012_@_x0002__x0005_DÓ¿z¡ü?A±±pú?VEÐÕ)_x0011_Ð?I_x001D_à'X_x0006_@2x#¸`_x0013_@j[Y_x0016__x0017_B×?Rù3]Â_x0004_	@Ò°K_x001B__6_x0004_@@&amp;/ZpÿÈ?áõÎ2=__x000D_@Öäy¶yù?¦ÉJ5è?G(Ë#øY_x0012_@­®{_x0005_cjý?£rZ²ë?r&amp;¼~ø?×½_x000F_	ëiû?=òØ_x001B__x001D_ñ?7Ï48ã?9UÎsí?BíðÿêDñ?Þüæ_	@7Ï_x0003_ù?x_x0003_9_x000D__x001A_÷?ÖÉ _x000F_@¯&lt;XJ&amp;	@¤_x0006_óU_x0002_@)z_x001D_Sô_x0001_î?âÕS_x001A_sí_x0011_@_x001D__x0015_©_x0004_@q©^Î®_x0010_@ºëÁ×_x0001_	é_x0002_@CÍ­¢¸û_x0007_@DjÁc%_x0003_@§ù?ún"_x0005_@âÈ¶[lß?ò¥=VI_x000D_ä?]Bol·ë?Pl'¦¥S_x0004_@_x000F__x000E_ÞKÕ_x0012_@_x0012_xÀ²rL_x000C_@`0Ó|¿_x0010_@_x000C_®_x001A_­ºö?_x0011_ÎPÙ¶á_x000D_@_x0003__x0018_Æ_x0007_Ëä?_x0018_$)¢~Ø_x0011_@Òî}'_x000B_@vÞÚ²Ú_x000C_@©:cpÓñ?°9I_x0007_@Fzl+w_x0006_@&lt;,­¼ëß?ô_x0008__x0001_©_x000D_|_x0008_@¨Ð_x000D_ÅÈÖ?¼ÏÚ÷ ?À&lt;yÿÃ_x000B_@´"R$Û×_x0005_@Àh¾ÛFý?_x001A_o._x000C_®ç?ÝfÒ_x000C_ß_x000B_@d_x0003_Oÿ_x0013_@Ëü|_x001F__x0008_@Tö²µWú?_x0001__x0008__x0003_ðv2æ	_x0012_@¬ï!ã_x0018_¶Ç?èÓA_x0007__x0010_ú?ïí_x0001__x000F_òþ?DóÚ_x0019_¶»_x000D_@Yn:zÚ_x0002_@3RüM*_x0002__x0004_@ÞÍ4*¤D_x0004_@_x0018_SµMdìÍ?;=¡_x0012__x0005_@~´ZØªáÜ?R1dë}á_x0006_@)ésø¯ê?0è°3m_x0006__x0011_@_x001C_ñNN_x0001_@Pà?NE_x0011_@_x000C_ÏóU(¬_x0011_@&amp;©_x0014_Wó?+vÓSt÷?Z±_x0017_Ù?6¨}Dgø?ZÚ©nH_x0004_@Ø6_x001E__ÅO_x000D_@l_x000D_0®X_x0007_@óSQ°Ë_x0002_@eù ùú?fP÷÷¾?òJx®_x000D_?ö?¤\­O)ûÞ?ê»%ËN_x0011_@_x0001_o?Å_x0010__x0010_ö?¾Gå_x0002__x0008_(;_x0008_@Øs°ü[u_x0003_@8£ºÆýg_x0011_@Vx÷äè_x000F_@ºE&gt;{\þ_x0001_@åÅGL_x0003_@_x001E_?òÿ1õ?50/Ùk_x0013_@¿pÃ _x0002__x0003_@@]_x0011_;¤À?-,sé!Üé?&amp;ZÔæ7H_x0011_@Æ_x0010_m©_x0019_ää?\þ_x0006__x0007__x0011__x0011_@W_x0004_£#6_x0016_ô?ÞñL÷Ô7_x0013_@ºû2_x0005_6_x000F_@nÇrø­È_x000E_@._x0011__x0018_è*ø_x0010_@A&lt;ÿu¤;_x0013_@_x0014__x0007_5¹ù??_x0017_y©þ_x000D_@¸j7³Ol_x0004_@0_x0017_ð^_x001E_­_x0004_@ÖvâF«¥_x000B_@×,å¡¿þ?øx`µâ=·?#ÒX/ôØ?¢	;ÿ¹_x0011_@_x0016_Â6	¹ô?¨Ìeûý°_x0005_@N_x0014__x0008_Ì?_x0007__x0015_¡ÓOna_x0011_@_x0005_ÔÍhá?_x000E_¨á6¦p_x000C_@§/÷»ñÚ÷?ªù*_x0003_#&amp;ÿ?k2cÛõ?¯7_x0007__x000F_á?\ì_x0004_àÀý?*$iÎ_x0011_@Ïzï_x0014_h_x0012_@ý¼ZDy_x000F_@$#ø4l_x0013_@_x0006_'mv¥,_x0010_@QT&lt;&amp;ýQö?R_x000C__x001F_I_x0011_@_x0001_I{gx_x0008_@g¸¿´T	@Só@¬ô?ÇÈÎÑf_x0011_@/frâT_x0010_@Ñ&amp;¨÷zé_x000B_@!Ê_x0011_Ë¸ý_x0008_@ßEÃ"b§_x000E_@_x000D__x0012_#9nñû?Ð]_x001C_Ú_x0003_@cÌ·X_x000B_è?_x000C__x0018_Ø¦¶ø_x0013_@9ûSp2©ì?;xýc`Î_x0006_@ßíe¸ÏSð?ÐÂ_x0002_b_x0016_Õ?"Á¦_x0001_	®Nò?Àâ û`;_x000C_@Ôg«w_x000B_]_x0007_@_x0016_ÄµÈÑ×?úë¥ÿÍ_x0005_@ù_x0014_ðÏú#ñ?þ®ø¦[_x0011_@è¶¢_x0001_!K_x0008_@¿_´m_x001F_Âð?ÉGÛ_x0014_Ö9ø?I&amp;lY´_x0004_@k_x000D_ôr_x0010_@}I¶U_x000F__x0012_Ç?}_x0015_QS!ú?2}:_x0017__x0003_xÕ?ú§øÖ_x0017__x0005_@3Ûá_x000F_æÿ?&gt;»pÏüÒ_x0007_@úÄ_x0006_ò.Â_x0007_@_x0007_Ë_x001E_ÓÔ_x000D_@DD#²_x0017__x0004_@Ö×_x0013_w_x001A__x0006_@an+_x000D_d_x0002__x0008_@_x0002_[ô°õ¿?_x0006_$PÐÃ_x000F_@ÑD	MÑ_x0012_@z©ß÷_x0016_Ü?_x001A_ÓÄ_x0003_h_x000F_@J¾_x0004_Z·_x0010_@ ¢ ¡_x0003_tï?l©õÉ_x0005__x000B_ô?óüæð&amp;ê_x0008_@_x000B__x000E__x001E_[_x0012_$ÞO_x0013_@X_%Rd~ç?/_x0010_´_x0002_@ð_x0002_cJåÑ?_x0011_^_x0019_² _x000B__x000E_@:_x0008_TY¤û?_x000C_¢»_x0010_@¸ß¬Tý¨ò?MFüSJô?Ôó&amp;è?	=_x001F_è_x0015__x001D__x0002_@_x000E_dE&gt;Jx_x0002_@°å_x0003_!è_x0007_ý?Ñ_x0004__x0018_ËÇã?&amp;¦lîßX_x0010_@!_x001A_¬GÝ1ç?óP­Û¬Ê_x000B_@gr_x0004_¨S&lt;_x0011_@Â£îå Ø_x0006_@û_x0003_dð_x000B__x0003_ì?ñ_x001A_9{_x0015__x0002_@î¡ð§j_x0010_@Æ_x0012_¯[äù?¦N¨®@_x0013_@_x0019_ÿM_x0015_ö?M9ÆLm_x0012_@ËÕL_x000D__x0007__x000B_@ _x000B_Ë	ï_x000C__x0001_@1cKßkeô? kj+Ïë_x0005_@,Þs'1_x0011_@_x0014_MÎ_x000D__x000E_mÀÆ?#¸O*f_x0003_@Pg&lt;]Hôî?9-hEø_x0012_@_x0012_ÊÞßÒ_x0008_@'\Gdç[ê?_ºhÒ$÷?rÛ_x0002_EÌÎí?_x0005_©Êà?Y*å_x0006_Iú?_x0006_ñ?)§­?c2ÿÍò?a_x0006_( |å?{_x001E_;Ì_x0007_@áÀ_x001C_0Z_x000C_@ü_x001C_Áwé_x0012__x0010_@÷K«ºSâ?_x001A_y¨_x0013_@.Hù,L_x0011_ó?mñÄ[Ô¥Ö?(_x0013_-=e_x000E_@´RªÌ_x001A__x0004_@$¢BO_x0006_@\÷ÿ_x001B__x0010_@¤~Åµ#_x000F_@xfþñ£´?_x001A_QLy» ì?"Ùàø_x0018_Gæ?Üd.^ã?Ær	Ö+7_x000B_@¤¯÷W_x0001_@¢ÃÂwªÃî?_x0006__x0007_½Â²_x0003_ÿ¥_x0010_@Õ¤X¯_x0006_@tÁ¢þC¯_x0001_@$û÷Íù_x001F__x000C_@Òefw_x001B__x0003_@A¶SB|î?C_x001E_À_x001B_~ü?³üþ^_x000B__x0012_@¼új_x0010_¶¯_x000F_@G½_x000D_iõBå?`Òø_x001E_dç	@Úø8_x0012_@L_x001A__x0019_Á6e_x000F_@ª_x001B_§ÑGÍ?§E&amp;Yæ?_x0002_·îêÅ	@_x0017_|_x0004_c®A_x000F_@0_x0013_Àê4_x0005_@øÉÌã&gt;_x000D_@_x0015_óHé¤_x000F_@Vv`_x001C_;_x0002_@.¡nL_x0003_K¶?úGEÉûg¸?_x0014_ÁÏ«¿¹Ð?Öí6B_x0011_ø?{Hñ?è½Ô·Ô	_x0001_@± ªhçdà?-_x0002_¡Üµí_x000E_@]_x0001_õl_x0011_@ÈêR_x0001_4w_x0007_@_x000F_dóÕ_x0005__x0014_ô=_x0010_@_x000C_5K_x0003_¦ú?¾û*_x0010_ëÕ?³_x0013__x0007_Ã_x0008_@÷us|1í?mÀ!Ó_x0001_@®¦;#_x000E_@_x0011_o^Æ_x000C_@L_x0018_Á%b_x000E_@_x0016_Ðó0G@_x0012_@¼Ý_x000F_ Üöð?aà_x0006_ü_x0014_@ï_x000B_Äj÷_x0011_@_x000D_Á@P÷?ÆÕ;_x0007_äPÿ?_x001E_\_x0002_nK_x0010_@_x0004_¥aÉÙ_x0007_@ý¡Ùþpù?e'YGÿ_x0011_@|­5¸CR_x0013_@ãxa_x000E_³Å_x0004_@_x0004__x0016_ëp_x0016__x000B_@_x0015_ëÓCÌÔ?8_x0013_I	6_x000C_ü?_x0010__x0003__x001C_¯Æÿ?é:~u	@êl{$&amp;wí?,é_x0012_G1´ô?6GòpF_x0002_@_x0013_¨LÖ_x0010_	@¶ç2Ý#Áü?L¸¡_x000F_«°_x000B_@_x0001__x000B_ã%P(ùõ?ñ¤ÊðØN	@®_x0003_rq°cí?ìº[f½_x0004__x0002_@ªp_x0019__x000F_f_x0013_@eÄc_x0015_l'_x0002_@¡å_x0012_´àç?¼@|,V_x001B__x0004_@Å_x0006_3yÅ¤à?IÐ3Î?Öá?_x0013_0¼¹î?5¼øJú¸Ý?âRpCøZÒ?Ü_x0007_¸\_x000E__x0001_@ó\_x0010_9	_x000C_@È _x000D_/å?`Þc¿¦Á_x0002_@÷0å_á?q´£Y_x001B_Éô?_x001C__x0005_,È1ÿ?_îï¤5dÎ?Wâ@åÝ?0Ân_x000E_÷?OôTu_x000C_®_x0007_@dÙ_x0006_FØÄ?_x0011__x000E_X_x0002_ûÒ?åd·4ð_x0001_@³^u¿Å¨_x0008_@_x0019_&amp;õ_x001B_)Ïó?¨:«D*Ð?zyÓ®à,Ä?õ-Cp_x0007__x000B_fá?¯k»ÎWþ_x000F_@Q]#9yé?3_x001C_y_x000D__x0006_È_x0010_@¦þ_x0017_Ü»á?$±¨^tÛ?E_x0017_Ëàã?í3øØTð?iïÖIñü?|_x000F_gMdtã?¤·ß3_x0011_kÚ?"G8Øºú÷?SE_x001E_ÿ_x0011_«Û?_x0005__x0016_Ø¿$åÊ?oÛrxïî?L_x0005_×M+_x0003_@þ/H×·_x001D_Ý?_x0017__x0010_·x"âß?6	Ä¹à_x0001_@4.÷×ÉÚ?ÛjòÇò?_x0019_°ì_x000C_Ùæ?K|«_x000B_ÙRß?#Ó8ÿ×?CK}FÅ_x0008_Ü?X&gt;_x0002_7&gt;_x0004_ë?÷_x001C_2ý_x0002_`Ù?¹÷Ååµéá?UÍ¢yª í?ãNí#ºé?Ý*¥K+Èí?£jj_x0013_ï?_x0002__x0005_=ïøY1¶é?$_x0015__x0007_%â?1qkQdNÓ?â`¾+VÛ?¢w_x0002_&amp;'ó?»cõ ûÈÓ?½*íîc$ü?ÿþ\ï?ë®_x0006_ÚÀoÁ?Á­ä³¼	@´éëã?_x0016_+$½ÉÛ?ôV	=Ü?á_x0006_ØQ ½Ú?'*ºe]¤Ò?pØÈ_x0018_iuä?æ8jj{Ð?¦_x000B_ãÃ¾ê?{_x000E__x0017__x001F_æñ?AîÏÅoÏ?ñÝ_x0013_Îùá?ãósCÙMâ?6_x0001_ì_x001C_&gt;Æ?±¢_x000B_³Mé?ÒÌO2%U_x0004_@Ò\¨û;ú?,e_x0003_o_x0005_&amp;Û?,k'P:©ý?_x000D_Ýßk¢·æ?%Nt³F,×?hâ^,§qÙ?{Ôs_x0016__x0005__x0006__x0001_²?ÛÖÃ_x0006_Ý?@QcÂXÐ?ÛÃ_x001B_âa_x0004_ê?Ù_x0013_Ø_x000D__x000C_¿Õ?êí;çëà? ×_x0012_Amñ?á£}Ä!_x0007_@h©RÀÞ{Ù?ñ^É¥àß?¾öHÖ_x0005_@_x0007_.+_ý?Z¢gð_x0011_î?ä«È_x000E_/ô?_x000D__x0014_jsIê?Ó`·a¤·Ñ?_x0007__x0002_eãXà?7_x0016_3pEç?_x0013_ÖÊ´_x0003_ö?rÏY¹Ó?Ò_x001E_®{_x001F_ó?ubptªpÖ?_x001E_æ»¹¯Û?__x0018_±_x0001_á?YÆÛWâóÎ?ÃCÞà¾Î?]ðÞÀÄÔ?­é(Qç_x0017_Ó?jb_x001C_\ð?_x000E_Ò üã?_x000B_Ð_x0013_Ì`í?_x0006_êÁ×ÄÖî?_x0001__x0003_¤7iæã_x0004_æ?¨;GF¬%Ð?"#_x0012_Z1!á?@_x000E_x8K¬ð?xnH_x001F_'¦Ø?úì_x0014_·ìÅ?âø¼tÆ_x000C_@H|_x0008_~ñIï?ä¢7_x0001_èó?ÿäëø~&lt;Õ?RÁ³x_x0005_Ý?_x000E_Âo±_x0014_:Ø?ù¡_x000B_¦ÔÚ?¦àq;Ó	_x0011_@ö¤_x001C_Î_x000F_Ú?_x0017_8Hæ§_x0014_ð?&amp;_x0012_{Ä_x0002_àê?__x001B_¡Ú_x000B_ê?Ø;¾Æ?¯_x0004_û_x0011_I¾ä?PÒÌ_x0019_?×?¿iCÃaè?u._x000E__x0013_&lt;Bâ?Ä¡°Ðçç?PFcØ?¦èª©_x001E_GÑ?dôé7_x0001_â?ÀhØ\ºÌë?ö'_x000E__x0014_°Í?p|Ã(aÒÁ?BÚ©{ý\î?ãÔr_x0002__x0005_´Eñ?ßuoÚ?ó2Ú[&gt;tË?_x001B_mÝ¿d_x000D_@Úu~éê?×A6ã_x0008_â_x0002_@é¿CSä_x0007_Ò?ÏÓA©Ô?4Ô_x0010__x001C_¡ÙÙ?XÝá«_x000C_Wñ?i«ßqÑ#ð?½2RN_x0002_5ï?¶_x0010__x0001_ç+ð?E½÷ë?pCLÏø?nß_x0011_;IÇ?,þífë?·#Ï©_x0003_@}Â-@÷%Ô?_x0004_¶Ó^£É_x0008_@Â_x0010__x000D_Aëºè?æu_x000D_Â*¦ú?¦Çp¸Dà?î0y]Ö?_x0015_¯îõ	Øà?ÿðW	òë_x0006_@Nò}Ö?$j"Õà±â?náWÞÖ?M#_x0012_¨`ã?×áR_x0003_ð{­?¾:Ûnvø?_x0001__x0005_ÈuÀ^KÉð?ø²&lt;_x000E_ßó?_x000C_B_x0004_ªÍSÆ?_x0001_mNßç!ã?gp`_x0012_±`Ä?ç6Ñ½­ï?&lt;ÀèÜ_x0003_uá?¤ êùP×?á·_x0002__x0015_;V»?§ôÃ_x0007_²»?Bÿµå?é_x001E_/F(¤ê?ì_x001D_oe_x0006__x001E_è?e/¤õu_x0004_È?t½ÌR_x0002_Ù?_x0003_íf,ZEä?LZ¬"_x0003_@ð?ÿÃ²srë?æ_x0011_oäF}û?eªÊûÖÔÜ?Þ&gt;æ¤ä?,ÂKã!zð?5³ÚXq_x0013_ä?Í·vÃTî?2n~Zþ?¢Ó_x0016_)jå?°Ö_x0016_¹Ò?h¢6øô?5Ä¥­Ú?__x0010_È(nÿ?+¾Á_x0001_Û)å?(tVÚ_x0002__x0003_N2Ý?_x0005_°ÆÿÃèÞ?¯²ôã¦í?ÖU×:gúâ?Áx_x0006_gú?d­´xîäú?;_x0017_¢._x000C_÷_x0011_@Ý×3ÿÅkò?½U_x0001__x001A__x0002_û?sY:ã?_x0006_w##î?C.&amp;_x0015_Â?ÎRH¢gÕ?Ç½cðCÒ?ºåþ¥zzæ?AÃ¤Rcé?/°_x001F_°b{ß?ÔÚ°kiªÜ?d_x0008__x000B_¯Ö!ä?ÿåF+2(Ü?Ë`¤äÎæ?¦âE+ÕxÖ?«\½VÂ_x0002_@¾w_x001A_}þõ?bP×cê2ñ?_x0002_ðV	à?_x0003_¨1 Ô?Þ_x001D_ÊS_x0005_ñ?Ù"H±°iõ?ðP!"A;ò?¿h,w"ë?ó¾ÇõÏç_x0004_@_x0007__x0008_­;_x0003_nd_x0004_@_x0002_nÎÃC6Ì?Ë×ò_áÍ? ±!@Ú;ó?Û¾!wÚ?a¦%ðãpÔ?3þ_x0016__x0005_sué??yz_x0001_Þ?p¤6xzÒ?U	¶)KF%@¢ùø_x0018_ã?Ûç_x0001_¥³_x0012__x0002_@û-³f¢Ð?_x0007_Y_x0006_æõÎß?ÐÕ~Hy¯î?{=Dâ?._x001D_%Ú¤·î?Ã_x0010_üþ?_x000B__x0014_ó¾Þ?¬¶íV2ºÐ?¿óÌñÔÓ?_x0015_¦´N"ñ?(ù_x000D_ð?_x0005_È$\÷è?-"yâ?ÈTÚ_x000D_r#ì?úðÚ?2_x0011_¾?Q_x000E_×ÔÎ_æ?FVbÐ&gt;ø?Vø_x0002_ Î?rPUÄuõ?d=Ä{_x0002__x0005__x0016__x0012_é?r_,å»ý?þ÷¥¡Ü?®(®^àÐ?¶*vÃrã?I_x0019__x0017__x000D_i_x0002_@C^yÊÞ?0&gt;î_x001A_ÊÂæ?'Éò¨§Ôø?iÛµcñ?ÿKyÅÇMà?ÙèAF4_x0003_ý?cç¥á?´_x000F_Ë+Ù©_x0005_@±,õr_x001C_ïÜ?":D¤à?_x0015_e~VHá?_x001C_7ÒT8:ñ?Ã»&lt;é Và?@[_x000E_íô?t9òE%ñ?_x001F_ßÎ®à?_x001D_ã]aøï?S6V+û\ú?*XÀ}Ìõä?ÆÁ¸ú¢Â?×6~Ñ ¸Î?/°_x000F_Ü_x001C_ù?_x0014_ø?ÃU§gU3_x0001_@¤,	ï`Û?§_ê_x0003__x0004_ì?_x0004__x0005_ÇÏµPe_x0001_@X2_x001B_!ö_x0003_@SðÚ£ÿbÜ?2Ë_x001C_D4à?Ù[é¿v/ì?&gt;pFWµ&lt;ã?-Ux'|Ç?Ø2z§Ï?Ø·&amp;_x001A_¨Ý?¼mäï(Þ?Ü_x0012_náä?GfÎ½Gvà?¥BÝþ:^ø?_x000E__x0013_·¸_x000D_Ì?LªÕ¿õ?Ù_x0001_½é_x0015_µã?ßGékìØ?3_x0008_Ïì¤Cú?¼&gt;^×ô?Ø_x0019_÷ø_x000F_%ù?+¦.KTÑ?Bo³±ë?µ·a­,Í?vØºüAkÐ?MÓÍìÇ{Ñ?tr÷Þ_x0002_Ð?ÂJBñG°Å?åfjmDã?OÝÂGÉÒå?ø_x0005_ÿm}ò?)h.3Ñâ?Î«!_x0001__x0003_¥rò?+_x0008_½Ý_x0011_÷ð?ÈçS7uïÂ?#ÉàÇñ?_x0002__x0012_êQ¾û??_x000C_	!ã²ã?RáÿqoºÜ?7!Ñ_x0010__x001C_@_x0015_kÃvéÑò?ôíJÜH©ß?ëÕ_x0016_þ²ª¾?UÜ²²ãà?í_x001E_B{lÉ?M\T_x0005__x0017_Ú?¨mtôæ?á´n]_x0003_@ä¾°]º-_x0002_@|&amp;ZªwÓ?Ì#«Á²)÷?SU_»M&gt;Þ?ro).ä×?áÄîÐuè?m9_1)à?]ùcëä?p÷B&gt;bô?PÉ®ÿý6í?½Ùð¥V_x0002_@_x000C_¯j1Aò?~_x0016__x001D__x0010_Ð_x000D_@wj/æ?Í)¿f_x0002_Óð?âepþy_x000C_ú?_x0006__x0008_OäÊÑ_x0002_@ß{_x0019_l#ê?_x0003_6ÜWá?³D_x0013_;²Ë?fWlçë_x0018__x0008_@*ôU÷æª_x0004_@Þýàp_x0011_èð?@_x001B_å_x0013_9\Þ?!6+,ã_x0002_è?_x0001__x001A_Ì?Â	RïBê?z_x0006_µ[î?%³î±_x0012_ÒÒ?	_x000E_^r_x0007_Ôè?Uzüû_x001B__x0005_@¼Ç| R_x0005_@å	uZ;å?ìùÈ_x0005__x001D__x0011_Ý?Â_x001C_?2ïpç?öNúòçù_x0005_@Ù|ý7Ã?Móáöm÷Ò?·xÑ_x001F_hÍ?O4&gt;£vÒ?k5ê´õ×ó?jàu"\ê?òÎÑ{c_x0011_ì?ë¹C[R÷?ö_x0013_´DÚ?,Í²Å_x000C_§æ?îó_x0016_Ý'Ø?_x0014_Ëk_x000C__x0003__x0005__x0002_qÅ?åvÚgìÑ_x0012_@u±_x0006__x0003_;àì?à+·_'ë?ÔCéA_x0003_@AÇ_x0001_þæïý?¢&lt;_x000B_äÉQã?&amp;_x0012__x0019_ýY_x001E_â?ìP_x001F_a¶Jõ?V¤º¡_x000E_@ß?D)_x0012_nìØâ?Iãpñ®L_x000D_@=_x0016_=AvÂã?²K_x0014_½N ô?gî_B_x0019_Ö?ã:Âõ:eê?Ã_x0015_ìð?j_x0016_Ì.¼Ó?Ñ'_x0015_¦±Ã?.æ »äðâ?ðueÊYÓ_x0013_@÷uýý í¼?ÊÎ¯2bhâ?{ï_x0013__x0012_áë?@k_x0004_¡èÿÖ?M8_x0001_Õüä?$ë¿Â_x0011_]ü?_x0012_;º_x000D_ù	É?Kl)¨»ÉØ?®-ô|Ú?}¥ê·Ä?_x0008_B)Êuð?_x0002__x0005__x0008_ckL_x0002_%ç?_x000F_@ª_có?êèùë°@ô?ÍÎv_x000E_rúê?a_x0013_"@T_x001B_Ô?5w/Þ_x0010__x0016_@éfÏ*7FÊ?òzÓL_x000C_ã?á`]Ä6_x001D_ñ?Uu³W.CË?$`35Qè?1AC_x0011_Ò2á?_x0001_rízâ?¡BIÝYýæ?¶«e|Yý?;$»ßçÉÿ?\Ò_x0019_Ä_x001C_õ?å]g_x0001_ò?_x0010_Är]ÉÇè?0Ùc?Xç?Pº$¹_x000B__x0014_Ë?}ÏgE4'Õ??ûÒIÝ?ÝOäºÃâ?À_x0010_/_x0002_¨ø?ÀhÞ­L÷ö?_x0003_ºu_x0001_@6Í8_x0016_¹fï?ÑZ)é_x0014_Û?¶_x0013_hñ_x0004_fá?#E»VÇo_x0015_@ C_x0012_²_x0001__x0002__x000E_È?´VMíYQò?Ûj_x0004_`Û´ð?*Øj_x0002_Y	@É(C÷RBå?±Á%V¦ïÕ?W_x000C_÷ú²KÚ?&gt;³_x0007__x000C_í?ý_x000C_ëg·Ç?ú!_x0001_ßÊá?_x0015_&lt;`íFÙã?ÕÈä­|/Ñ?{ê_x0007_äB_x001A_@«Ñ¸é_x0005_Ô?É_x0003_OF_x001C_à?1½¾NÇî?§_x000D_¢_.ß?Ê_¥Êã?}éÃ°_x0014_å?=ý\ÖÝîæ?ûzgÙdä?_x0015__x0010_NÀçâ?_x000E_¥ÙOÁº_x0001_@iehõDÐ?¶îÊ_x000B_éÕ?Ó_x001D_ée{è?ª,Ñ«\º×?e!®Úìù? _x001A_Ò£²Ö?v&amp;h{Õ?ÿ§&lt;¹`ì?z²m_x0008_Þ?_x0008__x000B_\¿õU_x000E_á?Òõ#9þ?_x0012__x001C_yqÀñ?Â_x0016_ßoù_x0002_@%uÐsßñ?þý_x0004_¸&amp;¢Û?ëC_x0004_ö?#wÍHùÉà?Þ¨}E_x0014_	ó?¾9sVØõ??ÒàÎA_x0014_@j"Z_x0005_çõ?CþÎ_x0001_@_x0015_3ý_x0002_®Dé?È-9r_x000C_~_x0007_@D_x0008_áPÏù?L1¯ª=ú?"o,Òú:æ?¾.É(TÐË?À/ð_x000E_X©ô?gJÕÃ_x000D_í?_x0016_¯H6c6Þ?ßõëlì¾_x0003_@_}^£öÍ?_x0013_R	ÙF_x0006_@¼¤XvÅ?ð_x0018_WB&lt;Å?Û¥z£¯óû?ð~É_x0010_zá?³ÃnñP_x0011_@,3+ëæ¯ÿ?!Û®ä_x0001__x0002_pR_x0013_@¯Û_gePí?E{Jë5_x0015_Ñ?þªj§=_x000F_@ÀOÂ_x0011_ÎÖ?5ÍpÓlÑõ?!Jâ^V+Ö?Ä§n°R_x0018_ë?òYL_x0002_®ï_x0004_@Ý8ÐÈÉï?ÀºöIÏMó?u_x0004_	D^R_x0001_@¶$ÂØÕ?({"Yp^ð?Õ¹_x0002_+Gõ?4O:]|åë?	_x0011_ÃUoà?ób]:Zë?O+îÌ¦5Û?	_x0006_Sê_x0015_áø?:vÉÇ¡ö?Ê|§LúÙ?B~^À	&amp;Ñ?Tb_ãáè?±v_x000C_VL5á?|`ü_x000F_Û¶ñ?xUüÑ3ñò?3C_x0011__x0006_¹à?÷aþÀ«_x0001_@yó_x0019_ÖwÛð?_x0010_y^³_x0006_@_x0007_³Cªä?_x0002__x0003_v_x0014_ú%_x000B_ç?§_x001A_º_x001E_ÈÙ?°ÄÚ/7Ó?\î¥ÓÀ?(ùçþ?¤/_x0001__x000E_SÕ?w~_x0008_K_x001E_[ù?	j!ÿ¾ì?î¤½_x000D_Ç?sì[Y"È?ç_x001E_7ÙáüÀ?¥Ç¥á?2u/ÔH¢ç?¤_x0004_O%é_x0014_ò?½g_x0018_ö_x0006_@_x0012_ºÞ_x000C_	_x000D_ü?¡ßH¨*@ë?uä¹¨ç?æhµªùõÛ?ç¢7Cì?`hÌ_x000E_ñ?ïc_x0016_j¸úñ?Ò_x001F_ Né?ôÆ$_x0008_ °?Ä_x001B_(;?î?ÕãÇ¢$ÚÉ?èû}_x0012_,_x0001_@àÅ·9g_x001B_ö??^þÕøé?l	D_x0002_ðÌ?Y¾Æ&gt;3_x000C_@)ÈË_x0004__x0005_Fõà?Ârþ2Ò?_x0016__x0001_àò½ë÷?£¦_x0005_mÊÖ?¢\é3EKÌ??_x0001_/`UÜ?f|§îoñë?_x0016_¿Ý8@½?ÍuÖT ð?öÿ_x0007_¬ö?vUøzê?¾«Åi_x0015_è?»Ì«as«×?_x0002__x001C__x000D_w¨å?'Xµ!®_x000E_ó?Üßr_x0010_õ¼ò?ýX3÷øtù?lfyÏ²à?g¯Ó=_x0006_î?P~ëVÅÇ?ï4ð5Î×?À£hp ä?ð_x000B_kö?|À8_x0014_¶ÏÝ?S×Oó&amp;kð?j÷´6)î?Ä£ïÁ_x0019__x0003_@N5Ñ`&gt;1É?w_x001F_ðv_x0002__x0002_@41ì\â?	Ç*(è?-¡Ë·_x0017_iè?_x0006__x000C_ÉÆö_x0004_Ð]â?ñÚ¿m²çÓ?5NÙ9ö?¦$_x0018_Û_x001F_XÀ?z_x0016_._x0007__x0008_ò?åàDX_x0008_â?\C_x0013_©­_x000F_@_x0018__x0005__x000C_òÝ?¦®_x0011_wµ_x0002_@_x001E_"×¥ËÊ?ôÉSñ0_x0005_á?SÅ]üYÏ?§,òé_x000B__x0001_@?ïT'úOì?ºBd7Ç©ò?A®²w&amp;úð?ÿÝ,ÞZû?]_x000B_lÇ×¨ñ?ÅIÞÆ	Ö?© ÝaNÇê?Ríê_óô?uT©ûÏò?_x000D_T³âæ/Ù?	u_x000C_À¾Ð?T(âÌ¬ÌØ?'_x000C_iÏ_x0015_CÓ?1^ÈAô_x0016_×?²ß"z#Ô?¯_x0018_òª_x000F_Tæ?¬4]6_x000D__x0003_@kD_x0013__x0008_üsí?qÿâ_x001B__x0003__x0004_êÓ?_x001B_PJ_x0017_M¹_x000B_@"Õó±ò[ô?{ÓÅ)rì?ó_x0011_z_x0019__x0017_jß?x£å_x000D_Ý¥þ?_x001C_*_x000B_º¥¯Ù?Ã_x000D_¾«â¾÷?_x0002_:½¹ó?ª_x0001_[_x001E_öñ?_x0001_ ÎCô?_x0014_C°°ù?·²_x0002_F:x×?Ò?_x0001_µï_Ø?9"_x0006_·aÞ?+w+¬Ì0ò?Àu·_x0003_/ã_x0005_@{_x000F_X[KÌÉ?ÍÎú²A_x001C_á?_Îö-f°Þ?ÎÕ\\LÎæ?Æ3"MH×ì?z_x0005_Ï[óç?°ÇþfF×?_x0007_ißØ?li8 -â?¯_x0018_+'q¿ü?]Ç&gt;¤É?â_x000C_A _x0007_ý?C_x0001_ýñå?:7Ú_x0007_ªÕ?ÿ0æwágÓ?_x0001__x0002_+Ä_x000B_°æÑ?FvÐt_x0012_Ô_x0003_@wo1¬lÞæ?{±»_x0007_êDÔ?7ìÑç?æ_x001A_¼_x0019_Ñøó?s3Á¬5ç?AWO?_x0006_M_x0003_@ 0Í1_x000C_?ä?$:ëp÷Ø?³ÍUµ_x001A_ló?_x001F__x001E_râß?rÞOb)»!@t_x000B_öT²µÍ?­_x001A_F¾_J_x000E_@TÜßKvÆð?Ê_x0014_=)à?Ý¢þÙÌ?²_x0008_Ï_x001A_Ó?_;m_x001B_ú?Ô_x0015_äú^ö?cV³£_x001A_ç?_x001A_Ðô©ì?á_x0001_òø_x0006_ï?Ðì¯÷:_x001E_ø?©p 2Ö?@_x0016_ï _x0003_Ð?_x0001_Y9o÷?cÁß_x0011_îå?Fµ_x0002_ÞÍ`×?Á[_x0006_"cZò?Î¾_x001A__x0002__x0007_ka÷?¡,ÎÂ3\ä? _x0005_:ðÿÛå?_x0013__x000B_;_x001A_Oþ_x0007_@_x0012__x0010_º_x000E_	_x000F_Ê?ë¼P¯ü©ù?_x0006_!ü6Â½_x0001_@_x0002_ÝWºKÕ?}ª¬ÌW`ç?¶&amp;E»_x000D_ø?7_x0015_QõE¯Ñ?W°5¤»¤Õ?å8_x0005_¬!uý?þ)µºç?¹õ­ _x0005_@Eè_x0003_ÒK¿?~¶OWüì?.ÉÆ´?aíÈ¥ÔrÐ?SÚ~_x0003_}Ù?)òSzêè?_x0004_9_x001A_(¸ØÀ?Eü_k_x000C_ Ù?JºEÓÀ æ?_x000F_|Ê_x001A_ÑÞ?»_x0018_úz®vÜ?êU»ì?_x0007__x0002_ª¾í?i_x000B_¼äTÿ?è_x0015_¶8H@á?ð_x0019_Î_x0005_5é?|_x001C_L`å?_x0003__x0004_ð_x001E_ðNË?_x000E_n¢-¤Ù?J¨_x000D_D~þß? íúÕÙò?9A_x0004_Þû6Ô?ývt ýÐ?®_x0004_üCç}Æ?þbÈÇå?'	d/ÝÒ?â+_x0004_y}â?Tª_x001C__x0005_Ðwå?êµÎxÊáé?:L_x0018_ÿwÞ?_x0001_ÿ6ïöä?ñeõ%÷×?Æ_x000F_ýCªä?äÌ}ÇW_x0012_à?ó¢E@uô?xÞSÿü?ô½m\	ÿ?S×Ä_x0010_æ?õ_x0005_Õ1ÝñÒ?Ä_x0017_p}_x0007_E_x0002_@§sâüë´Ì?9æC/b!ð?dB÷_x0010_-õÖ?J_x001E_ôÃÜéÔ?d}!pôÑ?s!¬ÿ\Ô?¼M~â#¹? G­_x0002_´äÙ?ëH_x0010_á_x0001__x0002_Z_x001B_÷?´Dú_x000B_)æ?¡ÿÁ¯Yó?{ÝÉzX©ï?Üè_x001C__x001E_ûCÂ?Ò«_x0015_ü_x0017_Õ?_x0005_2Óí³wñ?Z _x0013_¥_x0007_¥å?ióq\	õ?º _x000B_þ`_x0008_Õ?Áá_x0003_Å?_x001B_ÈS3¤è?$ÃÓÁg#õ?àÉO¸d×?´UkôjÖÔ?òÞL_x0015_qé?_x000B_Ùóÿ-ë?Z©nÎf_x0008_@$&lt;Y\&gt;Ü?&gt;Á]Z	é? zÛ¬ó?¸b[·³ô?_x0018_?ß_x0019_­Zå?V`bs2ãí?ÚÏ!5_x0012_@ÞÏ÷ð?_x001C_`gÉÌ¿þ?Ò_x0014_WWõ?'3ÔÚãå?;j_x0006_ì=Ù?_x001A_ÂxIF_x0005_@à_x001F_c_x0011__x0004_@_x0001__x0005_¬bø¾éÚ?Þ®ði³¹?_x0017_÷ _x0014_%é?{Qæ³2áö?«c+õËÍü?Ì+Ù_x0012__x0001_ö?ùaîäëå?9¤½_x0017__x001B_Ëö?ãº_x0012_eNÛ?ßÝ_x0010_Ö?.#/çBÂë?¯Aî+*Ãç?Ðêp_x0014_]û?[_x0007_ÿ_x0008_jà?³sÂ=UÑ?¥G;( õ?¾_x0002_%8ÑÌÜ?¹.MEiÌä?p_x001E_Â_x0002_ä?xlYl_x0014__x0019_æ?Xý/óeÝ?,ùûâ@æ?pÕ_x0017_Õ_x0005_aÑ?õýFÇ&gt;á? =åvPÕ?óØ v_x001C_Ò?'dÎ_x0007__x000D__x0004_Ï?È¿_x0014_,åpã?_BÞ_x0003_3»ø?zÇ_x001B_TÑ?d_x0002_×Ç÷;_x0008_@_x0010_;_x0017_â_x0002__x0003_#Ê?®WabïÈ?ÜU}ép3õ?o»s'­*ä?´YiË(5â?úsÜèuñ?A!&amp;ä+(ß?­_x0006_Î`äï?g9ª×_x000C_ô?Ôy_x0010__x000F_­÷?iþ¤,ö?_x001E_=_x001F__x000D_×·ù?È6_x001F_ï_x0017_{ç?Á-HôÀí?¡,ÚpÍç?_x0011_HìûO»ß?_x0017__x0003_µj¸Cô?ê.(ÄúÞ?:¦úÉÂâ?_x0006_§	_x0004_§â?ÿ_x001A_:_x001D_ ã?Rvµ7FÙ?:?TðX_x0001_@ÒÌ_x0016_¬üC_x0018_@`?£ ò?ó_x0015__x0002_UÝÿï?átËOÁó?£©_x000E_õø?FÒ_x0005_57-Ú?ÀÃÀt_x0010__x001C_û?©;[¦|¿á??Ñ^îÃ?_x0005__x0006_ Lî6÷?Ó_x0013_·Èà¹ï?íÛM(Zèí?ï7AõØ_x0002_@ Í _x0005_sØ?_x0003_nÖÖnrî?$_x000D_sá_x000D_â?mÃ_x0004_]hÏ_x0005_@½0_x000F__x0007_¾©Ó?&gt;¨_x000C_Eè?Ìwö&gt;Á?J%û_x001F_ÁXñ?ÝiYóa ×?·ç,kCaì?v6+£Þ¯è?_x0019_èEê²læ?_x000B_Ü,|.ê?ì2#Iù?¶J½_x001F_&gt;º?¦c»2_x0019_¬û?_x001F_n«	úÔ?«#õ+¸_x0001_@î4_x0007_LÓÏ?_x0001_êc_x0010_Ø?BÈåv_x0003_ç?R:_x0001_Ñä é?vú¢¤_x000D_÷?ç4©U1÷?·D·¥	5è?Ïy*ÿ×é?_x0008_¨0ò½Iö?bÜ_x001C_â_x0005__x0008_Î÷?2K5å¶På?_x0001_G«U×ö?í^ª%«²Ø?_x000E_ÚíU_x000E_û?Pÿû_x001F_\_x0017_@Û²¨i`ËÈ?±Ý=_x0012_õ?6~}ÁæUä?l_x001A_-Ýïò?¶ÖÃÏà?Ø#¡)_x0006_@.¢²&lt;'e_x0003_@y¹ª_x0011_«á?Ç?z5ð?µ.Ê_x0005_,ø?_x0019_!_x0018_Â¤ì?§å+µä?Ï_x0007_·&lt;þ_x000C_å?©î_x001A_ÚE à?êr0ÿt_x0003_þ?k^Oóã?AÉ0ìhQë?²*_x0004_¥çI_x000B_@Èe­/ê?M_x001A_ý\âÅé?Sû©ÉÀÝ?6TÓ±_x0011_¯õ?7_x0002_Ãó?¬ÝW ]A_x0014_@aÊtí±À_x0014_@Ù_x001F_ð,ç_x000E_@_x0002__x0003_£4Y·Î_x0016_@¥Ó&amp;_x0010_@_x0017_¡&amp;_x0014_@¥èê_x001D_i½_x0014_@'§ù_x0002_û_x0005__x0018_@1=kõP_x0013_@jÌ:_x001D_ Ö_x0016_@jµjÙ_x0014_L_x0012_@_x000F_t_x001B_ìûo_x0010_@rpî_x0007_T_x0015_@?_x0003_oÝÀè_x0013_@bÊ_x0004_PÎä_x0018_@_x0019_`ü_x000C_á_x0017_@&lt;ùÆZ_x0016_@_x0011_[§«¦_x0011_@Æ×Y	p_x0018_@"9Ù¼Òª_x0012_@ûé¸5Å_x0012_@v_x0001_"ÙÄ_x0015__x0013_@¬­E8ç_x0018__x0018_@g¸´·$_x0012_@&lt;º^6¸_x0011_@_x0014_S$ß»_x0005__x0013_@^_x0006_Ô$&amp;Û_x0015_@]¬&amp;÷£{_x000E_@~%¼ò_x000B__x000E_@Þ_x0010_vb=Ð_x0015_@#¼{I¦_x0015_@'Ï¶Zþ_x0013_@z&gt;þ&amp;l_x0013_@Ø_x0017_ &amp;ä_x0010_@©ùK_x0008_	_x0010__x0014__x0017_@®Ôh¾ï~_x0014_@dr_x0002_	_x001A__x0017_@2ôqgnZ_x0011_@Ð];Dè_x0011_@&amp;«ø5ña_x0017_@Ö¬ÛÐù&lt;_x0010_@Ò:þ&lt;_x000E__x0017_@Î_x0011_dµ_x0016_@c^Ê¶ý_x0012__x0011_@'õGÀ_x0011_@ij?_x0011_@_x0014_q[W½_x0017_@Q+â_x0006_	'_x0015_@ïPq Y¦_x0016_@ÿ_x0005__x0010_@&gt;ÐnB}_x0010_@ä¦_x000F_`E&gt;_x0012_@æÐè¢÷i_x0010_@Ïh¡_x000F_º_x000D_@ 'ºû_x0018_@Th´Âà_x001C__x0010_@#Á_x001C_À2_x0013_@8ÙF_x0002_å¬_x000E_@¡eà¾_x0015_@1_x001B_Q]ß_x0011_@LK[_x0011_@w+ÙÂÓ_x0012_@_x000F__x0012_Nù_x0011_@²_x0003_æð9_x0016_@È`_x0001__x0007__x0017_@_x0004_jÃ(gP_x0014_@_x0001__x0002_K_x0012_o®yµ_x0014_@_x0001_S¿Ä/"_x0013_@´9Æ½_x0011_@ãÞÃ«_x0017_@&lt;_x0014_µÌc¦_x0011_@ÀÅr_x0016_@Ô_x0003_#°¾²_x0015_@ÿlcmd_x0015_@çM_x0018_ª}_x0015_@EtK_x0012_@_x0002_ Bé_x001F__x0015_@_÷k_x0003_ãN_x0012_@ß_x000D_h¼¥_x0018_@_x0014_Dzk_x0003__x0016_@_x0007_E|¦_x0014_@âþC" _x0016_@eO_x0012_r°_x0015_@ÓulÈ|_x0012_@2=[97»_x0015_@w_x0006__x000B__x000D_ÏØ_x0011_@U$_x0017_ö·¸_x0010_@%z,±_x0014_@_x0013_èÉ_x0014_@d¼8b¯x_x0010_@ÎÐ_x0006_¾._x0010_@Ó&gt;Éù©_x000E_@_x0007__x0003_fø_x0015_@Ïí¯_x0018__x0016_@Æµ_x0014_úÀy_x0011_@¯°_x0015_[h_x0012_@CtþCßE_x0014_@_x0018_âp+_x0001__x0003__°_x0014_@Îûôç_x0014_@jóÁ&lt;åÓ_x0011_@4Aqÿi_x0014_@_x0002_;ød_x0012_o_x0013_@¸g.w5_x001E__x0012_@_x0018_X;0_x0016_@ª_x0003_è_x0012_@ y_x0007__x000B_;_x0017_@ÓmR¨_x0012_@y_x0005_/A=;_x0010_@C^¦`âI_x0014_@ö©b_x0006_¹_x0013_@Z¯_x000F_³ÓÄ_x0015_@_x0010__x001A_ì5¿]_x0017_@$bî¢K$_x0016_@_x0006_~DäU_x0010__x0012_@Ðá5_x000F_mñ_x0010_@À*-Á_x0016_ñ_x0014_@äø_x0017_W_x0005_6_x0012_@?_x001E_\_x000B_ÆW_x0013_@wxéï9Õ_x0011_@§þ´TX_x0016_@¤7£ü­_x0012_@Ú_x000B_£óé_x0013_@tH÷n)_x0013_@¼T*á¼À_x0012_@º¼+ç_x0016_@ö7 _x001D_L­_x0018_@ªøÓ¾ÌÎ_x0013_@¾_x0003_Ëb2_x0014_@_x0015_Ï×eã_x0011_@_x0003__x0004__x0002_q_x0004_Û\'_x0014_@ù_x001E_Qaz_x0017_@Z±_x0018_â_x0019_Ò_x0013_@@Ö[&amp;$4_x0014_@ì ¬KQá_x0010_@&amp;_x0006__x0003_Û5L_x0013_@%ø¹Ò·þ_x0014_@ó=	_x0016_l]_x0012_@´©ý¦^·_x000F_@¥³TdÓ	_x0011_@_x0015_ÿ_x0014_@¢Ñf¨Ã_x0016_@(p_x0008_jÏ_x0011_@/S4ôlÝ_x0012_@íµë_x0011_@öCÅÔ_x0012__x0006__x0016_@_x0003_[Þ1 I_x0010_@_x0006_åXµD_x0015_@ÐË¬mW_x0011__x0013_@b7_x0001_¥_x0010_@d{KÇAx_x0016_@0WV|±_x0012_@(Î·3è_x0012_@]ÓZeµ_x0010_@fC:±_x0015_@v_x0017_kòì_x0012_@hEB¿_x000D__x0010_@_x0006_/_x0002_ó¢_x0017_@-Ã_x0012__x001A__x0015_@_x001B__x0002_.®_x0014_@_x001E_ÊÉ0Á_x0010_@Fö¨_x0003__x0004_$_x0017_@ÎY5ç_x0013_@²_x0004_r&amp;Ñ,_x000F_@7/3_x0013_@r{ïcz_x0003__x0017_@°®_x0004_ú_x0010_@_x0006_#¹_x0001_4K_x0018_@ÜÚà§¨__x0015_@²*í¼%V_x0010_@7	`©_x0006_Q_x0018_@êbÍ_x0017_@;_x000E_+2_x0005__x0012_@Æ_x0003_5#_x0002__x0019_@aò*_x000E_­_x0013_@®&lt;ã«õ_x0016_@_x001F_I_x000F_}Ýi_x0017_@?_x001C_eä_x0015_@_x0019_fôxV_x0016_@_x0010_Èó_x0014_@²Ðjx_x0008__x0001__x0018_@·1/¢³@_x0017_@ó_x0010_A½_x0014_@Î0_x0016_S«_x0013_@ÐY¦_x001A__x0010_@ïëFõ_x001C__x0015_@µ[ß_x0018__x000F_@³ÆÇã_x0016_@5yL@¾_x0012_@xX°È_x0016_@ÜÇD¦÷³_x0013_@¨Ðmk§&lt;_x0017_@Z\¬_Õ_x0014_@_x0001__x0003_M¡§ÖÖ_x0015_@s,_x0002__x0015_«ï_x0014_@÷(FÇ&gt;j_x0012_@zÁÖ¸tò_x0017_@Ýæ`»L_x0015_@üQ.ìßc_x0014_@3Öê6_x0014_@=yàÂª¨_x0013_@&lt;Ø@vx_x0014__x0016_@"ðax!_x0015_@kîõRÕ_x0015_@?Ï,ü_x000C_Æ_x0011_@Ä_ò_x000C_ñ_x0012_@^_x0005_ÖËR_x001F__x0019_@XYñu_x0012_@¿UW¢§¼_x0012_@_x0019_§zNO_x0010_@èâ9/W_x0012_@Ôwïr_x0019_@_x0016_^g§`t_x0015_@_x0014_mJ·_x0014_@ªmmgt_x0013_@fùMW[ö_x0015_@¼ÞÅ_x0007_¯_x0013_@	ñ_x0013__x001C__x0015_@À_x001D_xï_x0016_â_x0013_@àÓvNHu_x0013_@2ú$¿ø_x0014_@_x001F_¼y~ _x000F_@&gt;#ö&amp;Ù»_x0013_@âàr±¥¤_x0017_@"1¿Ø_x0003__x0004_t_x0014_@à]_x0001_íJ_x0003__x0012_@"ò×í@_x0015_@Æ_x001C_Bª³_x0016_@¥_x000D_`áÔ_x0012_@rìÈÙ¬^_x0014_@_x0004_×Ì5_x0013_@AEÇ¼y_x0014_@ mòC_x000E_ù_x0017_@¢_x0013_¸È_x0011_@.9½^0_x0015_@vÏhï_x0015_@Iïòêês_x0011_@Ì%_x0014_®n_x0014_@E±Lð«_x0019_@_x000C_Cã_x0012_@_x001E__x001A_Uõw_x0014_@ò£ð_x0016_ò4_x0014_@¼ð-_x001C__x001E_¿_x0014_@iê¿4=ü_x0015_@îb»M4ò_x0018_@jTD9ûq_x0018_@rb ^«Ò_x0010_@¹_x0005_,iö#_x0015_@¦´é¯j_x0014_@ªÞ(­	_x000B__x0016_@õ¶òÆ}¤_x0012_@ê²ïöþ¨_x0015_@ût¤-ö_x0013_@|¡ø'a*_x0012_@ö¬ÑzÇX_x0019_@Êp_x0007_¯_x0002__x0014_@_x0002__x0003_ã_x0016__x001A_(Vg_x0015_@ôKò_x0019_!_x0011_@B±JZ_x000E__x0014_@_x0007__x0017_~_x001D_\_x0012_@Cþ4].U_x0014_@_x0017_pß_x000B__x001E__x0014_@«IM]Ê(_x0010_@híu_x0014_@zJ+!Ò_x0018_@¦ºÐü_x0017_@èKOßC_x000D_@$¶¡`Me_x0017_@hªE]_x0014_@r	Cäá_x0011_@Ì)Ë_x001F_Ê_x0012_@nx_x0019_3&amp;_x0016_@?òL¥_x0017_@®_x0002_10_x0017_ñ_x0016_@_x0018_Âq,_x0015_@©e±_x0002__x0005_þ_x0012_@®Ý,6r_x0008__x0014_@RwÓl_x001B__x0016_@TSHðkV_x0018_@7¤tc_x000D_w_x0015_@JÌ_x0015_'ö/_x0019_@_x000E__x001F_#_x0008_¶_x0015_@_x000F_JÛcv_x0012_@"	_x0001_Øù_x0015_@b³_x000E_]Ö_x0013_@ü¿s_x0003__x000F_@_x000C_3³q¡r_x0014_@_x0012__x000B__x0005_ò_x0006_	_x0015_@ÿ©_x0016_;_x000F__x000C__x0011_@{½½d1z_x0017_@_x0008_g_x0007_ÆÜÉ_x0018_@('æ@cO_x000C_@ìaÁ\Ï_x0011__x0016_@Ûet_x0002__x0019__x0010_@_x0016_Ã²*d_x0013_@À_x001C_É_x0019__x0012_@nüö¸_x001E_ë_x0013_@÷Ù#_x0013_m?_x0012_@¦ÿ.µ_x0012_@&gt;ñ²!_x0014_@¿PÐYÃ_x0011_@;£FX_x0005_Q_x0011_@ª0v(k^_x0012_@rkñ_x0011_._x000D_@ÀJ!¶üA_x0019_@ðÊR© _x0019__x0015_@¨µºq_x0017__x0012_@­*Z*I_x0015_@_x0012__x000E_[½ß_x0014_@î¥÷Ð_x0011__x0010__x0017_@RÜ`­uß_x0013_@xM_x0001_-ó¼_x0011_@_x0004_ÖO_x0002_§_x0003__x0013_@ñ_x0007_Â§5_x0011_@¨Y«_x0008__x000B_Ú_x0016_@¹¦s3Z_x0014_@û'XOb_x0014_@®äÆFí_x0015_@t_x0008_Ë_x0002_Ç_x0014_@_x0002__x0004__x000F_8¬HN_x0015_@m_x0016_á_x0006__x001F__x0017__x0011_@_x0004_Kî&gt;_x0013_@ 5»ÃFl_x0016_@öI_x001B_¬ªm_x000F_@7_x000B_§Á_x0012_@ºd¿O2ò_x0011_@V¸Ë_x0001_à	_x0018_@®,ûþ÷Ò_x0017_@Fìbý_x0011_@_x0004_L¼¥Ä%_x0014_@°ð_x0004_èËo_x0014_@3MÝD_x0015_@±L_x000B_Ü_x0014_@õ¼_x001F__x001B__x0015_@¶&gt;Xd_x0014_@´,(Sq_x0013_@X/G_x001E_Å]_x0010_@O¦³iy_x0012_@[:ÇÛb)_x0017_@é¥ää/ú_x0011_@_x001B_ô_x0003_ÓÅO_x0011_@á)â×Ï_x0013_@µHª}-_x000F_@~æuT½_x000F_@§·Vb¢=_x0015_@ x}_x000F_¿_x0013_@v·6r§_x0015_@Ðq9û)_x0015_@ë)_x0007_ñÌ_x0017_@®_x0015_ _x001E_¿O_x0012_@«M/÷_x0002__x0003_Ï×_x0013_@q©E -õ_x000F_@áæÏ¼y_x0012_@Æ¿E_x0013_@Å_x0016_¿4¯2_x0011_@"V_x0001__x000B_,_x0018_@´ÓÏ++_x0017__x0016_@o@rÂ³2_x0016_@ózï_x000C_¾_x0013_@I*ÀÁ_x0013_@8T(±n_x0012_@_x000B_KÈF&gt;+_x0018_@v"V	_x0016_@ÂæùD«-_x0016_@Op)¬ï_x0011_@÷Ää_x001F_À_x0015_@ ñz7¢º_x0010_@ _x0014_¸f*_x0015__x0011_@¢_x000B_2O¢_x0010_@:GwÌ¦k_x0017_@Ümxë_x0019_o_x0016_@êEð_@D_x0010_@¼²6øM;_x0012_@½! !ù`_x0011_@âÿÜ+.B_x0012_@_x001E__x0017_&lt;L*_x0008__x0012_@£ ¥FÛ_x0013_@l(_x000C_Ó_x0014_@{u(Pÿt_x0015_@qñõ_x0014_@¾¨	2µl_x0014_@_x001D_k&amp;E4»_x0016_@_x0001__x0003_ð_x0002__x001E_À_x001F__x0013_@_x000C_&amp;ò_x0012_¥_x0013_@³&amp;Vô_x001F_¯_x000D_@_x000D_±²è§_x0013_@×Ü_x0014_@.nd@_x0016_@¹naÚ÷_x0015_@®&amp;Ç+_x001E_1_x0014_@¢_x0015_÷E{¹_x0012_@@_x0001_­r|_x0014_@¤Ø}U ç_x0015_@X1Q×Ã:_x0012_@+_x0015_¼¡-_x0013_@£Ã_x0014_Ýb*_x0019_@l_x0019_ÎEÍ_x0016_@xBøW_x0011_@`µ54_x0010_@¡Ò_x0007_{[_x0013_@	c±_x0011_@mf¯B_x0019_|_x0017_@³_x0005_ËúØC_x0017_@Gs_x0016_àuÐ_x000E_@Æ§_x000B__x0016_%_x0010_@fÖ­Yo_x0015_@Ó?_x000D_Hç$_x0013_@Æ£kj_x0018_@Yh_x001D__x000B_;_x0011_@é»Íþ_x000B__x0012_@_x001B__x0006_q_x001B_f_x0013_@F,¶ûTs_x0017_@¸?_x001B_.7Ó_x0013_@ëTþ_x0003__x0004_ÖM_x0014_@òóé^²Å_x0013_@Îþ°i_x0010__x0016_@z]æ|è_x0016_@?\_x0007__x0011_@^_x0010_²®¼5_x0015_@;XÄÕÞ_x0010_@ë_x0001_KÐ¬þ_x000C_@ÄÏd{_x0013_@Ï_x0011_E^3_x000E_@N]Þb_x0019__x0010_@_x0007_ó¯À®¥_x0014_@ªñ9\ê_x0014_@_x0005_7_x0005_`r_x0013_@_x000C_r©¶_x0018_@Þ¥ßq¤¹_x0011_@f8È_x001B_;_x0018_@_x0014_Lû_x0014_Óm_x0018_@X9ÜÞu,_x0013_@U_x0006__x000F_üZ_x0010_@¿ÌdÔK|_x0010_@_x0018__x001C_¤ç´_x0013_@@QK´Ã_x0014_@^:¹ÐÐ_x0002__x0015_@,p¶_x0001_æ-_x0016_@¬VËf_x0012_@çÃ/Å_x001E_æ_x000D_@_x000E_L´_x000F__x0017__x0004__x0017_@îG&amp;´Ur_x0015_@X3Ò_x0001_çm_x0017_@_x0019_#&gt;Z?_x0013_@¡G+_x0003_G_x000E_@_x0001__x0002_\òWÒ_x0017_@_x000E_Qè_x000E_­l_x0015_@1´_x0006_Þùò_x0016_@¥­ù²¬¹_x0014_@U·¶×¢_x0011_@²¨f_x0004__x0019_Â_x0015_@8»R_x0012_p_x0011_@àXgµ_x0007__x000F_@¸®"r_x0010_@_x0007_Õ_x0018__x0014_@_x0001_|²þ2_x0017_@_x0016__x0019_©'^a_x0012_@]OßÂ_x0013_@_x0018__x0006_7E_x0017_@_x0001_¢åÖÊ/_x0013_@¨ÿh¼dp_x0013_@Ïjõß_x000F_@¸rq_x000F__x0018_@á_x0002_3uE¬_x0010_@«r_x0003_dxë_x0010_@_x0003_C_x000E_ó²Ê_x0013_@_x001A_Ål¥Õ _x0010_@_x000F__x001A_Ê+B_x0005__x0014_@¬!Ò_x0001_¹_x0019_@~]=£4Ä_x0012_@S¾÷m_x001D_Û_x0010_@öDØòh_x0012_@¨­¸È4_x0017_@_x0019_*3&amp;_x0013_@¤HtC*5_x0013_@G_x001C_¼_x0016_ûb_x0012_@åñ­_x0002__x0003_Ê-_x0011_@_x000E_¯hEg_x0011_@u¼ø¤5Ç_x0011_@ç&gt; _x0010_Mô_x0013_@~_x001B_å.Dr_x0014_@ºN_x000C_Z&gt;_x0001__x0017_@t`"_x0007__x0010_@"§Þ7¸_x0014_@*±Dxë_x0012_@U``öÜØ_x0012_@iÞ_x0001_]J!_x0014_@7+Òé_x0015_@Ðw2íÉf_x0015_@Â_x0016_9æáç_x0012_@_x0019_³_x0010_W_x0015_@Ûi_x0015_»¬ò_x0012_@_x0004_}±óÞÈ_x000F_@¢áHX¡_x0014_@æ_x001A_&amp;Éà_x0002__x0016_@Ðí;áµ©_x0016_@bnpJ_x0015_@AlßìO_x0017_@¿_x0019_×_x0014__x0012__x0014_@$ðÔù¨_x0011_@¡Ïïóg_x0015__x0017_@Sì§¨_x001F__x0015_@J_x000C_wÿA2_x0012_@ÇTÍíÇ_x0010_@(µÉ%_x000B_Ê_x0011_@/_x0013_ºÏ_x0012_@_x0016_oäþ_x0011_@_x0008__x000D_(v[Æ_x0014_@_x0001__x0002_w7_x001A__x001A_­O_x0017_@6»pcÙ_x0016_@»¦ø_x0005__x000F_F_x0010_@&amp;E\g2_x0010_@Bób)8¹_x0016_@Ø&lt;Ð%Ø_x000D_@åi_x0018_«_x0016_@$I?]-_x0014_@&amp;`_x0002_53_x0007__x0017_@sIÍ_x000D_®G_x0016_@È2=Çc_x0016_@Æò\Ç¢_x0016_@n½ý¸_x0003_ó_x0014_@rÿp§_x0001_T_x0010_@Ô×6_x0007_1Û_x0012_@"Ôªß¾_x0016_@|°_x001F__x0006_1Ù_x0011_@¬£5;F_x0012_@_x001A_fÍ¦cý_x0013_@+}_x001E_77_x0012_@_x0015_B¶èÇc_x0018_@Üþ_x000F__x0014_@òÒ+Ýcr_x0016_@Ê§Ì:i_x0012_@|¬LÂ&gt;=_x0013_@äAdºìÍ_x0015_@Ù «ãw_x000E__x0015_@Wx?¢»ø_x0013_@&gt;úðë	_x001C__x0013_@ª_x0002_ì¬g_x0017__x0018_@_x0002_X_x0016__x001E_·_x0011_@ýÕ_x0007__x0001__x0003_nè_x000C_@_x001E_¸zAV_x0017_@xSµª[©_x0011_@²ßïLh_x0016_@nH{Ã_x0016_@d~Ú`_x0010_@²®U°ËÒ_x0016_@_x0002__x0004_¡=-M_x0013_@" }o²Ê_x0016_@	$Ý¹°_x0017_@]æ`ç\_x0014_@_x001A_~±9ä_x0011_@¼åB±ò_x0015_@o_x0011__x000F_*Ú_x0013_@¦[Ó_x0015_z_x0015_@å¡N6Þ_x0014_@_x000F_µ¯Ò-_x0015_@æÉî©0_x0011_@~fäÇ«¶_x0013_@I§ÍËÛK_x0016_@_x0010_^æÇB_x001A_@_x0007_Q| _x0016_@®èG#îÃ_x0010_@Mþ]7è_x0011__x0012_@ÑÖK?_x0008_Y_x0017_@_x000D_­]_x0015_@© ä§E_x0019__x0011_@K6Z@_x0014_@ó@âF_x0008__x0016_@NÎAÖ©_x001D__x0017_@_x0015_Ú_x001E__x0017_`_x0016_@¦NåÑ¦_x0011_@_x0003__x0004__x0016_Ø8}_x0002__x0016_@@_x000B_ÉÿÇ_x0015_@¸7Ë{S_x0012_@ì_x001B_1S\_x0017_@_x001C_ÉIXÊ_x0015_@_x0010__x0018__x000B_b_x000E_@ý$Þ´·G_x0011_@¹ky&amp;í_x0014_@á_x0001_+òS_x0012_@cLhFm_x000E_@P¿_x0012_6½_x0016_@)ÂUó,}_x0018_@ºÖ°Sí_x0011_@ú=&gt;]¨_x0004__x0012_@ÀÑ!d»å_x0014_@Þ$&lt;;e|_x0013_@:à(Ù_x0015_@b¸_x0010_fý_x000E_@_x000B_Ô«#Q)_x000E_@à_x001E_uéÄ_x0015_@`&gt;_x0014_@-q_x0013_uÕG_x0012_@ñûÔ$q!_x0018_@º_x0015__t7_x0015_@®´U_x0012_é\_x0016_@-[¶¾_x000B__x0014_@Bº_x0017_ßÎÌ_x0014_@x÷jÇ·_x0011_@¶·êoGú_x0016_@_x0010_¦µ_x000B_m_x0013_@äöÊÝö_x0011_@sR	_x0007__x000B_ú7_x0016_@_x0002__x001D__x000B_Ðb_x0015_@_x001D_Ã³·y_x0013_@q¢ÀS_x0011_@íàî_x0014_@ë°N«_x0008__x0015_@	:xY:_x0015_@Q­_x0019_­_x0016_@÷|_x0002_R_x0016_@üïq£g_x0011_@_x0010_$ZÀ?_x0017_@c+?Õ©$_x0014_@Zá_x0005_Í_x000D__x0016_@ìK@¶²{_x0015_@ß5L´7_x0010_@³¿_x0003_$_x0001__x0011_@ì_x000F_1ZºM_x0011_@ÆÈVj_x0016_@þ9CÉ_x0005_ê_x0018_@_x0004_´5óI9_x0017_@ ³¼&lt;_x001F__x0013_@_x0016_Nà4à¯_x0011_@êõ÷_x0002_8_x0011_@ÕIðþPs_x000D_@_x0004_Ëµªcì_x0016_@òj´.5@_x0015_@*º¹_x0017_@R_x0006_}ÖV;_x0014_@N½_x0001_íu_x0017_@è_x001D_Í3@_x000F_@]£_x0019__x0014_S¬_x0014_@yªùï_x000F__x0010_@_x0001__x0003_®£}_x0013_@01_x0003__x000D_f_x0012__x0015_@¹fHÀ­_x0013_@X}MX/_x000B__x0013_@Û`´íâS_x000F_@AÊå_x0012_@iÙ¾ºè!_x0012_@¯°Rç_x0016_@äd*_x0016_@D_x0017_½x_x0014_@"Ã£äUê_x0012_@J¹ÿ_x0001_3X_x0015_@!r¯UJ_x0013_@_x0019_PHQÁP_x0015_@d_x001B_ê -´_x0012_@FSsÚ &lt;_x0011_@_x0014_.of±_x0010_@A{ã8_x000E_@h_x0012_EÂa_x000F_@Ïµp¾Þ8_x0014_@ÀÌ1í®i_x0015_@üIÀYÆg_x0014_@îå=°_x0016_@zþWâ_x0015_@p)RÚþ_x0017_@±_x0007_©§^ÿ_x0011_@üý_x0002_±´_x0014_@_x0015_]t_x0019_¥æ_x0010_@_x0019_Ü$jH_x0015_@l'ÃW¸_x0012_@²_x0006_Çdl_x0011_@_x000C_?§¶_x0002__x0003__x0010_@Ä_x0001_g(_x0002__x0014_@ÜÆ_x0012__x0016_&gt;_x0016_@ô¡¬_x001F_G_x0014_@ÁFyÕ$_x0018_@_x0014_¤OT¶_x0012_@­ö_x0006_]!_x0011_@ÔØNUÑ&lt;_x0018_@ {;|.Ñ_x0012_@E(_x0008__x001C_ý_x0010_@¤L|RK_x0014_@4ÖÕ7_x0007_È_x0012_@v0ü-©_x0017_@bJñöPí_x0016_@_x001A_Ä)Î_x0015_,_x0017_@_x0015_;Çú3¾_x0013_@1ºÖ¶_x0010__x0015_@üÕ¿_x0016_ú_x0012_@7qÔÎ[)_x0011_@è_x0001__x001F_|_x0017_í_x0017_@Ü6_x0003_"·Õ_x0018_@É)l)_x0014_@Yò_x000C_õó_x0012_@R}sêÑì_x0013_@ÎðÒý´_x0011_@u©zÒ/J_x0015_@[;üÔ_x0010_@zpªÃf_x0014__x0012_@ºy&gt;)Î'_x0012_@º;Rx÷w_x0013_@r7Õú_x0013_@_x001C_ACbÊÊ_x0017_@_x0002__x0005_½Å®_x0008_&gt;_x0014_@Nôê_x0006_£_x0012_@_x000C_Kß._x000F__x0012_@hk|_x0011_@Ø¿ÿÁã_x0014_@BÐjæ\ÿ_x0015_@R_x001B_­Ö_x0012_@Ä6_x0007__x0004_çÚ_x0017_@-ÈÍ_x0013_@~)â?@·_x0015_@RuïÌ¶__x0011_@¾jE_x0010_Oà_x0012_@beµ7,R_x0014_@f_x0019_k&amp;Æ¤_x000C_@õ{_x001D_h÷_x0014_@&lt;hz_x0017__x0014_@7DëÊ_x000B_ö_x000D_@_x000D_ÓÆÑä6_x0013_@~Iõèç×_x000F_@`+°_x001F__x0017_@ÚÚå/p	_x0014_@â$_x0014__x0016_@NNÄÜu_x0011_@Æ|ÄîOØ_x0010_@=­zú_x000D__x0003__x0012_@S5Ü_x001E_øú_x0014_@êx_x0001_Qf_x0014__x0014_@_x0006_äóC'_x000F_@!¦ïßíÛ_x0011_@Õ_x0010_:x}È_x0013_@÷JðÀ{_x0016_@þå|ý_x0001__x0003_Á_x0016_@8WTx¯_x0017_@_x001C_0Þ!©Z_x0015_@Æ\7ïÕg_x0011_@î²«·_x0016_@BÛº_x000B__x0013_@³T ïäS_x0013_@8üþ_x000B_h_x0013_@_x001C__x000F_áßF_x0017_@¬Òë_x0014_@÷b_x0019_®¿­_x0014_@Çu&amp;yE_x0016_@_x000E_çIàË_x0010_@_x0011_ß±¨_x000D_È_x0016_@õó®Máø_x0010_@-_x000D__x0014_o]C_x0012_@Ióá_x0007_é_x0018_@Õ¾&lt;8Þ_x0006__x0014_@_x000C_Á_x001A_C¯7_x0015_@1Øç_x0015_@JF;øAº_x0018_@__x0003_ËÍb_x0006__x0013_@lîÂãÑÍ_x0012_@~_x0001_±{Þ_x0016_@yäëQm_x0011_@_x001D_íµùL&lt;_x0014_@aAaí!­_x0010_@eÏ"Jê0_x0011_@&amp;&lt;Ìêù_x0015_@Ý1òwï_x0002__x0010_@(§Uh¬_x0017__x0013_@¸ß½²B_x0016_@_x0002__x0003_n {;^á_x0014_@¾¼ä_x001E__x0015_@f¦\[_x0012_@û²RÀ©_x0014_@_x0015_é_x0019_«¯_x0014_@_x0010__x000E_â_x0003_L¤_x0015_@4²¥=ù_x0013_@4g£_x0016_~_x0012_@TÉ0_x0007__x0013_Ç_x0015_@XÜm=¹_x0015_@p_x0005_±_/_x0018_@ÐÂ_x0016_w_x0011_@%c_x0004_«8_x0012_@_x0006_ØýuÔ_x0015_@ys_x0005_dï_x0013_@E_x001E_û¾/_x0017_@÷iPÍH_x0013_@3Jv»K_x0017_@þ_x000C_8_x0011_¦ _x0012_@(_x0004__x0001_æÍ_x0016_@Ã&gt;$_x0014_@ä õÁI_x0012_@x¦:/nÖ_x0017_@_x001C_ú¼ôñ_x0017_@VgV_x0016_@¦ýé"±4_x0018_@¸_x0004_Û_x0017_Äß_x0016_@1Â_x0011_xQ_x0016_@ý@|ý_x0014_@0ÂHÉ_x0018__x0013_@¦_x0016_?¾GD_x0011_@P_x0016_Gë_x0002__x0004__x0003_ÿ_x0012_@ìË_x001C__x0015__x0016__x0014_@Üë0É¿_x0017_@ë_x0001_¡_x0013_@8ßÄaË"_x0017_@çáß_x0014_@_x000B_"0Þ_x0013_@ò·.ò°_x0012_@_x0014_Ã_x0010_W_x0015__x0015_@¡¿j_x001E__x001D__x0012_@6«"_x0013_X_x0018__x0016_@_x0008_åB[}á_x0011_@ÆA?_x000E_}_x0013_@Çü_x000F_?_x0013_@GWÇ0ál_x0013_@1K¸4cÜ_x0015_@ÐYÀæ?/_x0014_@µ'y_x001B_³_x0011_@Â*_x001D_Ø6_x0016_@©åÒH_x0003__x0015_@ «ûYh_x0014_@ ÔÀrà_x0015_@?Æ8¼t_x0016_@zð_x0019_Ñ_x0011_@àÃ-_x0006_Æ_x0017_@¥_x0010__x0014_­_x000D__x001C__x0011_@î0Qç_x001C__x0016_@rÇ09ã§_x0012_@_x000D_,ÓÙ3_x0015_@¿ÉEGnÒ_x0015_@ÆÌmÿ;_x0015_@8·_x0010__x001D_&amp;_x000F__x0013_@_x0004__x0005_wÞK_x0013_@_x0018_àÚÖhË_x0014_@VÕ¬TÆ¬_x0011_@ím¶_x001D__x0011_@v^Õí ]_x0013_@0×ÈÏa¬_x000F_@²|æçh	_x0013_@Ï9¨£_x0014_@_x001A_»øÑ_x0003__x0017_@"yÞ(_x0013_@îF,£x_x0016_@®_x001C_lU_d_x0012_@|Cû4J_x0010_@ZY¨PÿÅ_x0016_@×_x000D_cÔ½4_x0012_@6i}¯_x0013__x0013_@²p_x001D_$Ã_x0014_@ë_x001C_Y	_x0014_@_x001E_{+_x0012_@=Êà_{_x0011_@&lt;×çJ_x000F_@¶Åº,íñ_x0013_@uEs¹(!_x0016_@É_x0001_¿_x0014_@£îË_x001A_)Æ_x0013_@æ_x0005_§ü_x0004_Í_x0010_@¼	_x0011_%6U_x0011_@7ÓÉ_x0002_L_x0014_@Üô}*ËÞ_x0015_@ÍD.Ú@é_x0011_@x_x0017_øjC_x0013_@ökàÕ_x0005__x0006_¿Ô_x0013_@¤_x0004_æNó_x0012_@ØB_û4_x0003__x0011_@i_x001D__x0018_¹_x0013_@: 3RÚ_x0014_@_x0018_Ô_x001B_~_x0016_@6X4Ñ_x0016_@cL)#ó_x0013_@Ù3_x0014_f_x0010_@XÙ}¬¬_x0012_@ðQG:@_x0010__x0013_@DhñVgº_x0014_@¼ÕØZOJ_x0016_@Xòn&amp;Þ_x0008__x0019_@tâ]_x0015_@_x0016_nP®R_x0015_@ô±÷)_x001C__x000C__x0015_@:ð%·á_x0012_@3¹ÃÐP_x0013_@à_x0016_1ñ]_x0012__x0010_@¸s¥áq_x0012_@_x0016__x000B_D_x000E_ä_x0013_@ü_x001A_ÏÅ×1_x0013_@_x0002_Ø_x0004__x0001__x0012_@_x000C_¯_x001B__x0015_rT_x0014_@füGÕ£(_x000F_@ûút¼å¡_x0015_@_x0004__x0006_rl_x0016__x0015_@%R÷Þ_x0010_Ù_x0015_@°i{§Å_x0012_@u{rÑÍ_x0007__x0015_@£÷áµû_x0012_@_x0002__x0003_ÕRÖL¨_x0010_@²×xË·ø_x0012_@­_x0015_ÛÝÂ½_x0010_@_x000C_ñ_x0004_üMY_x0012_@_x001C_¾á$`_x0013_@èÇ×´_x0017_@Æ_x0002_Ñ_º^_x0016_@a'¤ä_x0014_@Û_x0005_wõX_x0012_@8ÊE½_x0011__x001B__x0012_@Þm_x0015_Ëª_x0014_@-£BÁ_x0003_ü_x0016_@\ÜQ\iØ_x0014_@½zJ¦yY_x0014_@|ûÐ±o_x0012_@_x001C_Õé._x0015_@}ü_x001D_&lt;'m_x0010_@ô_x000C_0]K_x0013_@p¼Å	¬_x0015_@àùJ2_x0017_ô_x0010_@jn\"Ü$_x0012_@®ÇÓÕ¢_x0013_@îÃÿ	_x000B_E_x0018_@~Ü4éô_x0015_@X úse_x0016_@ûaN_x000F_ë_x0015_@¬£ÑµÍÛ_x000E_@D_x0007_îÓ4%_x0015_@Ä_^&gt;·_x0012_@C*q+_x0011_ _x0013_@ºEÆÑ_x0001_O_x0016_@_4_x0001__x0002_°E_x0015_@8¶Û!_x0010_@_x0018_ÉÌ½×J_x0011_@_x0015_Ìvñ,_x0012_@­U­äd_x0011_@_x0016_üîÛab_x0013_@ÆÚÀJ`_x0014_@RÆh±³_x0012_@#Ëýhv\_x0011_@Ö$Ð_x0014_@öX_x0016_ÚW_x0014_@S3tÉ¹_x0013_@|&gt;'ïÐ3_x0015_@é:¬7+_x0015_@_x0010__x001C_}%=n_x0015_@~_x001E_ô_x000E__x001B__x000F__x0011_@ÿ1R'n_x0013_@²UwÖÊ_x0012_@ú&amp;$ÊY_x0013_@MY:_x0015_@îfAµ_x0019__x0018_@Ô_x0017_°6U_x0015__x0014_@z_x0017_lÊ_x000C_®_x0015_@s*ç_x0005__x0005_û_x000F_@è_x0008_qÌf_x0013_@àó,ø&lt;_x0016_@¬9]ì1#_x0012_@®?IäÈ&lt;_x0013_@½ÿÊó_x0011_@*ÖËÅÜ_x0012_@mBw_x0017_ÃC_x0011_@Ü¬äÞY_x0018_@_x0001__x0002_`®_x000D_ å_x0014_@îeñdfÌ_x0011_@ %dÕ_x0012_@G@ì0_x0012_@Uy«{8t_x0019_@=_x000D__x000C_ ï_x0012_@Ùzó_x000B_ã'_x0011_@E¿r]pC_x0014_@&amp;-Y_x0013_@FÁÓæ_x001A__x0014_@¼¡b½g_x001D__x0014_@Í7õï_x0010_@V×Zd_x0013_@Ôé,_x001B_Ò_x0014_@1Ý:é_x0007__x0010_@_x0015_&gt;Naë_x000F_@@brX_x0015_@ú_x0002_»sG_x0013_@3îEÐö_x0015_@î_x0002__x0004_wé_x0010_@6Ñ&lt;¶¾ç_x0017_@¯g{SÊ:_x0013_@áSé,1å_x0013_@_x0013__x0005_óÁ£_x0013_@_x0016_m~ã(_x0016_@|³Å=+_x0014_@áÎ_x001F_º±7_x0013_@Ø­+_x0011__x001D__x0013_@®|ÔTÞ_x0017_@Èo±K×_x0011_@í_x0012_SHÝ{_x000F_@åR_x0017_à_x0002__x0004_×Î_x0014_@îº%)l%_x0011_@ãeG2¸j_x0013_@IË¶¬ _x0001__x0013_@/K·_x001B_mÌ_x0015_@nÇêlã_x0013_@Üg±º_Ì_x0013_@^_x0014_/_x0003_R_x0013_@@&gt;­"±_x0012_@_x0007_ÝôpÕf_x0011_@G-V_x0002_Â_x000E_@R2Ï2ÌU_x0013_@ÎA_x000F_Hyä_x0016_@]È_x001F_¡_x0005__x0015_@_x000B_og¿ÈA_x0013_@ü?HFÝ_x000C__x0014_@^m*;²_x0013_@VæYMl_x0012_@qÎj_x0006_A_x0002__x0015_@k-¶U%_x000D__x0015_@^ßõ­ö_x0012_@_x0002__x0002__x0002__x0002__x0002_òÎ@_x0002__x0002__x0002__x0002__x0010_÷ð@_x0002__x0002__x0002__x0002_Ã#A_x0002__x0002__x0002__x0002_º_x000E_ A_x0002__x0002__x0002__x0002__x0002_ @_x0002__x0002__x0002__x0002_â0A_x0002__x0002__x0002__x0002__x0002_°@_x0002__x0002__x0002__x0002__x0019_ú:A_x0002__x0002__x0002__x0002_"(A_x0002__x0002__x0002__x0002_fë@_x0002__x0002__x0002__x0002_ bæ@_x0002__x0004__x0002__x0002__x0002__x0002_ Õó@_x0002__x0002__x0002__x0002_\_x0005_5A_x0002__x0002__x0002__x0002_@¶Ó@_x0002__x0002__x0002__x0002_ 1æ@_x0002__x0002__x0002__x0002__x0003_0A_x0002__x0002__x0002__x0002_¦Ü@_x0002__x0002__x0002__x0002__x0002_¾¢@_x0002__x0002__x0002__x0002__x0002_Óì@_x0002__x0002__x0002__x0002_)A_x0002__x0002__x0002__x0002_À_x001F_Ð@_x0002__x0002__x0002__x0002_F_x0001_A_x0002__x0002__x0002__x0002_ må@_x0002__x0002__x0002__x0002__x0016_6A_x0002__x0002__x0002__x0002__x0010_C_x0018_A_x0002__x0002__x0002__x0002__x0002_4¨@_x0002__x0002__x0002__x0002__x0002_°¿@_x0002__x0002__x0002__x0002__x0002_à¯@_x0002__x0002__x0002__x0002_ ,ç@_x0002__x0002__x0002__x0002_°Â@_x0002__x0002__x0002__x0002__x0002_d½@_x0002__x0002__x0002__x0002_@kÝ@_x0002__x0002__x0002__x0002__x0002__x0018_¥@_x0002__x0002__x0002__x0002__x0002_²¡@_x0002__x0002__x0002__x0002__x0002_\Ñ@_x0002__x0002__x0002__x0002__x0002__x001A_¯@_x0002__x0002__x0002__x0002_:Ñ@_x0002__x0002__x0002__x0002_ çì@_x0002__x0002__x0002__x0002__x0002_4@_x0002__x0002__x0002__x0002_Ñ@_x0002__x0002__x0002__x0002__x0002_²¡@_x0002__x0002__x0002__x0002__x0008_P	A_x0002__x0002__x0002__x0002__x0002__x0005_Ðâ	A_x0002__x0002__x0002__x0002__x0002_¥Û@_x0002__x0002__x0002__x0002_Î_x0002_%A_x0002__x0002__x0002__x0002_(·_x0004_A_x0002__x0002__x0002__x0002_(í@_x0002__x0002__x0002__x0002_@Ñ@_x0002__x0002__x0002__x0002_(_x0019__x0001_A_x0002__x0002__x0002__x0002_ø _x0002_A_x0002__x0002__x0002__x0002_ä_x0010_A_x0002__x0002__x0002__x0002_TA2A_x0002__x0002__x0002__x0002__x0002_ì@_x0002__x0002__x0002__x0002__x0002_4²@_x0002__x0002__x0002__x0002__x0002_­á@_x0002__x0002__x0002__x0002__x0002_Ö@_x0002__x0002__x0002__x0002__x0002__x0006_©@_x0002__x0002__x0002__x0002__x0002_~ª@_x0002__x0002__x0002__x0002__x0002_ú»@_x0002__x0002__x0002__x0002_ Äð@_x0002__x0002__x0002__x0002_°Sõ@_x0002__x0002__x0002__x0002__x0002_Î¦@_x0002__x0002__x0002__x0002__x001D__x0006_=A_x0002__x0002__x0002__x0002_0²_x001A_A_x0002__x0002__x0002__x0002_0Dô@_x0002__x0002__x0002__x0002_5.A_x0002__x0002__x0002__x0002_ _x0001_ð@_x0002__x0002__x0002__x0002__x0002_Ç¶@_x0002__x0002__x0002__x0002__x0002_T©@_x0002__x0002__x0002__x0002_ä_x0003_A_x0002__x0002__x0002__x0002_~W*A_x0002__x0002__x0002__x0002_ÏÅ@_x0002__x0002__x0002__x0002_/Â@_x0002__x0002__x0002__x0002__x0002__x0006_¹@_x0001__x0002__x0001__x0001__x0001__x0001_`C$A_x0001__x0001__x0001__x0001_À_x0008_ß@_x0001__x0001__x0001__x0001__x0001__x0012_Á@_x0001__x0001__x0001__x0001_Y&gt;AA_x0001__x0001__x0001__x0001_@â@_x0001__x0001__x0001__x0001_ËÀ@_x0001__x0001__x0001__x0001_oÃ@_x0001__x0001__x0001__x0001__x0013_&lt;7A_x0001__x0001__x0001__x0001__x0001_À»@_x0001__x0001__x0001__x0001__x0001__x0001_@_x0001__x0001__x0001__x0001_SÝ5A_x0001__x0001__x0001__x0001_ §_x000D_A_x0001__x0001__x0001__x0001__x0001_Q²@_x0001__x0001__x0001__x0001_PIð@_x0001__x0001__x0001__x0001__x0001_¡°@_x0001__x0001__x0001__x0001_ÀÐ@_x0001__x0001__x0001__x0001_ñw&gt;A_x0001__x0001__x0001__x0001__x0001_@_x0001__x0001__x0001__x0001__x0001_HA_x0001__x0001__x0001__x0001_ü},A_x0001__x0001__x0001__x0001__x0001_§@_x0001__x0001__x0001__x0001_Í5A_x0001__x0001__x0001__x0001__x0001_U´@_x0001__x0001__x0001__x0001_@^Ð@_x0001__x0001__x0001__x0001_QÅ=A_x0001__x0001__x0001__x0001_ÀIÚ@_x0001__x0001__x0001__x0001_#Ï7A_x0001__x0001__x0001__x0001__x0001_Ì¢@_x0001__x0001__x0001__x0001__x0001_ ¨@_x0001__x0001__x0001__x0001_pøù@_x0001__x0001__x0001__x0001__x001E_ÃBA_x0001__x0001__x0001__x0001__x0002__x0003_@hÐ@_x0002__x0002__x0002__x0002_ÞF?A_x0002__x0002__x0002__x0002_Õ$4A_x0002__x0002__x0002__x0002__x0002_Z¬@_x0002__x0002__x0002__x0002__x0002_a´@_x0002__x0002__x0002__x0002_Ø:@A_x0002__x0002__x0002__x0002_@ÏÑ@_x0002__x0002__x0002__x0002_@Ü@_x0002__x0002__x0002__x0002__x0002_p@_x0002__x0002__x0002__x0002_ðQ_x0005_A_x0002__x0002__x0002__x0002__x0002_Û-A_x0002__x0002__x0002__x0002_á0A_x0002__x0002__x0002__x0002_Ð7ñ@_x0002__x0002__x0002__x0002__x0002_´£@_x0002__x0002__x0002__x0002__x0002_Æ@_x0002__x0002__x0002__x0002_@lÖ@_x0002__x0002__x0002__x0002__x0002_|­@_x0002__x0002__x0002__x0002__x0002_À¦@_x0002__x0002__x0002__x0002__x0002__x0010_@_x0002__x0002__x0002__x0002__x0002_lÊ@_x0002__x0002__x0002__x0002_°»_x0001_A_x0002__x0002__x0002__x0002__x0002_î¥@_x0002__x0002__x0002__x0002_¼_x0019_A_x0002__x0002__x0002__x0002__x0002_F¦@_x0002__x0002__x0002__x0002__x0018_Ä@_x0002__x0002__x0002__x0002_j!A_x0002__x0002__x0002__x0002_Ð½þ@_x0002__x0002__x0002__x0002__x0002_fÏ@_x0002__x0002__x0002__x0002__x0002_©Ú@_x0002__x0002__x0002__x0002__x0002_ ¢@_x0002__x0002__x0002__x0002__x0002_V³@_x0002__x0002__x0002__x0002_Nð5A_x0001__x0002__x0001__x0001__x0001__x0001__x0001__x000E_§@_x0001__x0001__x0001__x0001__x0001_2¨@_x0001__x0001__x0001__x0001__x0001_×Â@_x0001__x0001__x0001__x0001_à_x0016_ã@_x0001__x0001__x0001__x0001__x0001_ÒÈ@_x0001__x0001__x0001__x0001__x0001_~¡@_x0001__x0001__x0001__x0001__x0001_4@_x0001__x0001__x0001__x0001_ ´å@_x0001__x0001__x0001__x0001_ îò@_x0001__x0001__x0001__x0001_X_x000B_-A_x0001__x0001__x0001__x0001_Às_x001A_A_x0001__x0001__x0001__x0001_"Í@_x0001__x0001__x0001__x0001__x0001_HÔ@_x0001__x0001__x0001__x0001__x0001_tÔ@_x0001__x0001__x0001__x0001_ì@_x0001__x0001__x0001__x0001__x0001_@@_x0001__x0001__x0001__x0001_(_x001E__x0001_A_x0001__x0001__x0001__x0001_ÀÖ@_x0001__x0001__x0001__x0001__x0001_8@_x0001__x0001__x0001__x0001_if0A_x0001__x0001__x0001__x0001_¸Ã@_x0001__x0001__x0001__x0001__x0001_£ñ@_x0001__x0001__x0001__x0001_Ø_x0013__x0003_A_x0001__x0001__x0001__x0001_À_x0011_A_x0001__x0001__x0001__x0001_åª4A_x0001__x0001__x0001__x0001_Ö@_x0001__x0001__x0001__x0001__x0001_jÓ@_x0001__x0001__x0001__x0001__x001B_Ø@_x0001__x0001__x0001__x0001_xÌ_x0007_A_x0001__x0001__x0001__x0001_À_x0014_à@_x0001__x0001__x0001__x0001_ôB_x0013_A_x0001__x0001__x0001__x0001__x0001__x0003_`+_x0002_A_x0001__x0001__x0001__x0001_±ß@_x0001__x0001__x0001__x0001_|_x001E__x0016_A_x0001__x0001__x0001__x0001__x0001_.¡@_x0001__x0001__x0001__x0001_fç@_x0001__x0001__x0001__x0001__x000E_y A_x0001__x0001__x0001__x0001__x0001_úÌ@_x0001__x0001__x0001__x0001_Þ2A_x0001__x0001__x0001__x0001_ìÿ_x0012_A_x0001__x0001__x0001__x0001__x0001_|Ä@_x0001__x0001__x0001__x0001__x0001_*®@_x0001__x0001__x0001__x0001_@¾Ú@_x0001__x0001__x0001__x0001_ÀQÒ@_x0001__x0001__x0001__x0001__x0001_L¸@_x0001__x0001__x0001__x0001__x0001_±¼@_x0001__x0001__x0001__x0001__x0001_:¤@_x0001__x0001__x0001__x0001_À_x001E_ë@_x0001__x0001__x0001__x0001__x0001_,¬@_x0001__x0001__x0001__x0001_Ë@_x0001__x0001__x0001__x0001__x0001_«@_x0001__x0001__x0001__x0001_ ø@_x0001__x0001__x0001__x0001_`}ë@_x0001__x0001__x0001__x0001_\v+A_x0001__x0001__x0001__x0001__x0001_~·@_x0001__x0001__x0001__x0001_Põ_x0006_A_x0001__x0001__x0001__x0001__x0001_²@_x0001__x0001__x0001__x0001_BÌ@_x0001__x0001__x0001__x0001__x0001_ºÛ@_x0001__x0001__x0001__x0001_ðò@_x0001__x0001__x0001_\ÉKA_x0001__x0001__x0001__x0001__x0001__x001B_Ð@_x0001__x0001__x0001__x0001__x0001_T±@_x0001__x0002__x0001__x0001__x0001__x0001__x0004_)A_x0001__x0001__x0001__x0001_Pëó@_x0001__x0001__x0001__x0001_Ù[1A_x0001__x0001__x0001__x0001__x0008_ú_x0006_A_x0001__x0001__x0001__x0001__x0001_$@_x0001__x0001__x0001__x0001_`ªè@_x0001__x0001__x0001__x0001__x0001__x000E_·@_x0001__x0001__x0001__x0001__x0001_Ìª@_x0001__x0001__x0001__x0001_~}BA_x0001__x0001__x0001__x0001_@-Ú@_x0001__x0001__x0001__x0001_à/ò@_x0001__x0001__x0001__x0001__x0001_Ý¼@_x0001__x0001__x0001__x0001__x0001_S°@_x0001__x0001__x0001__x0001_àáá@_x0001__x0001__x0001__x0001_èJ_x000E_A_x0001__x0001__x0001__x0001__x0001__x000B_²@_x0001__x0001__x0001__x0001_¸Á@_x0001__x0001__x0001__x0001__x0001_¬°@_x0001__x0001__x0001__x0001_²9-A_x0001__x0001__x0001__x0001_ þê@_x0001__x0001__x0001__x0001_øh_x000C_A_x0001__x0001__x0001__x0001__x0001_'·@_x0001__x0001__x0001__x0001_üö$A_x0001__x0001__x0001__x0001_f_x0004_A_x0001__x0001__x0001__x0001__x0001_´«@_x0001__x0001__x0001__x0001_@KÝ@_x0001__x0001__x0001__x0001_W~2A_x0001__x0001__x0001__x0001_Àá@_x0001__x0001__x0001__x0001_ ë@_x0001__x0001__x0001__x0001__x0001_ôÅ@_x0001__x0001__x0001__x0001__x0001_`¬@_x0001__x0001__x0001__x0001__x0001__x0003_Pò@_x0001__x0001__x0001__x0001_`\ì@_x0001__x0001__x0001__x0001__x0001_ä_x000E_A_x0001__x0001__x0001__x0001_,C4A_x0001__x0001__x0001__x0001__x0001_ì@_x0001__x0001__x0001__x0001__x000C_O_x001E_A_x0001__x0001__x0001__x0001_h_x000F__x0005_A_x0001__x0001__x0001__x0001_ í@_x0001__x0001__x0001__x0001__x0001_f³@_x0001__x0001__x0001__x0001__x000F__x0019_2A_x0001__x0001__x0001__x0001_²Ï@_x0001__x0001__x0001__x0001__x0010_ä_x0016_A_x0001__x0001__x0001__x0001_ìõ_x001B_A_x0001__x0001__x0001__x0001_ÐR_x0002_A_x0001__x0001__x0001__x0001__x0001_ú¡@_x0001__x0001__x0001__x0001_ÀÐ@_x0001__x0001__x0001__x0001_ÐÆ@_x0001__x0001__x0001__x0001_ ;é@_x0001__x0001__x0001__x0001__x0001__x0007_Á@_x0001__x0001__x0001__x0001_J_x001B_A_x0001__x0001__x0001__x0001__x0001_¥@_x0001__x0001__x0001__x0001_Óæ@_x0001__x0001__x0001__x0001_ _x000B_î@_x0001__x0001__x0001__x0001_Â®AA_x0001__x0001__x0001__x0001_x_x0011_A_x0001__x0001__x0001__x0001__x0001_8@_x0001__x0001__x0001__x0001__x000F_w7A_x0001__x0001__x0001__x0001_ôS_x0015_A_x0001__x0001__x0001__x0001_ZÍ@_x0001__x0001__x0001__x0001__x0001__x001A_¨@_x0001__x0001__x0001__x0001__x0001_ÏÎ@_x0001__x0001__x0001__x0001__x0001_°@_x0001__x0002__x0001__x0001__x0001__x0001_àêä@_x0001__x0001__x0001__x0001__x0008_i_x0002_A_x0001__x0001__x0001__x0001__x0001_0Ý@_x0001__x0001__x0001__x0001_úÑ@_x0001__x0001__x0001__x0001_(_x0001_'A_x0001__x0001__x0001__x0001__x0001_â¦@_x0001__x0001__x0001__x0001__x0001_ì¢@_x0001__x0001__x0001__x0001_`ë@_x0001__x0001__x0001__x0001_Àòä@_x0001__x0001__x0001__x0001_ÀËÔ@_x0001__x0001__x0001__x0001__x0008_	!A_x0001__x0001__x0001__x0001_ ïé@_x0001__x0001__x0001__x0001_Äñ_x0019_A_x0001__x0001__x0001__x0001_àoä@_x0001__x0001__x0001__x0001_@óÞ@_x0001__x0001__x0001__x0001_%À@_x0001__x0001__x0001__x0001_`oè@_x0001__x0001__x0001__x0001__x0001__x001F_Ê@_x0001__x0001__x0001__x0001_@'Ñ@_x0001__x0001__x0001__x0001_ÀÞÐ@_x0001__x0001__x0001__x0001_ÀçÒ@_x0001__x0001__x0001_@$ùWA_x0001__x0001__x0001__x0001_|G)A_x0001__x0001__x0001__x0001_¶æ@_x0001__x0001__x0001__x0001_Ðþ_x0001_A_x0001__x0001__x0001__x0001_ÀÕã@_x0001__x0001__x0001__x0001_@/ä@_x0001__x0001__x0001__x0001_@ ä@_x0001__x0001__x0001__x0001_ÎÀ@_x0001__x0001__x0001__x0001__x0001_d@_x0001__x0001__x0001__x0001__x0001_µ×@_x0001__x0001__x0001__x0001__x0001__x0003__x0001_OÐ@_x0001__x0001__x0001__x0001__x0001_²®@_x0001__x0001__x0001__x0001_J*"A_x0001__x0001__x0001__x0001_è|_x0006_A_x0001__x0001__x0001__x0001__x0001_´±@_x0001__x0001__x0001__x0001_.ø8A_x0001__x0001__x0001__x0001__x0001_á@_x0001__x0001__x0001__x0001__x0001_¤·@_x0001__x0001__x0001__x0001_q_x0005_A_x0001__x0001__x0001__x0001_3Å7A_x0001__x0001__x0001__x0001_ÞÕ@_x0001__x0001__x0001__x0001__x0001__x001F_µ@_x0001__x0001__x0001__x0001_ÈÆ@_x0001__x0001__x0001__x0001_¸&gt;_x0018_A_x0001__x0001__x0001__x0001_@_x000D_÷@_x0001__x0001__x0001__x0001_Àô@_x0001__x0001__x0001__x0001_tòAA_x0001__x0001__x0001__x0001__x0001_y±@_x0001__x0001__x0001__x0001__x0001_±@_x0001__x0001__x0001__x0001__x0002_î'A_x0001__x0001__x0001__x0001__x0001_&gt;¯@_x0001__x0001__x0001__x0001__x0018_1A_x0001__x0001__x0001__x0001__x001B_Æ@_x0001__x0001__x0001__x0001__x0001_Å@_x0001__x0001__x0001__x0001__x0001_¸¶@_x0001_Ô¼3B_x0001__x0001__x0001__x0001_àþè@_x0001__x0001__x0001__x0001_ òæ@_x0001__x0001__x0001__x000E_ÛAA_x0001__x0001__x0001__x0001__x0001_¦¢@_x0001__x0001__x0001__x0001_õÊ@_x0001__x0001__x0001__x0001__x0001_lÛ@_x0003__x0004__x0003__x0003__x0003__x0003_ ªç@_x0003__x0003__x0003__x0003_xâ_x0005_A_x0003__x0003__x0003__x0003__x0003_Ì©@_x0003__x0003__x0003__x0003_@7_x001D_A_x0003__x0003__x0003__x0003_À@_x0003__x0003__x0003__x0003__x0010__x000F_A_x0003__x0003__x0003__x0003_IÀ@_x0003__x0003__x0003__x0003__x0008_÷_x0002_A_x0003__x0003__x0003__x0003_x31A_x0003__x0003__x0003__x0003_ò@_x0003__x0003__x0003__x0003__x0003_Ä@_x0003__x0003__x0003__x0003__x0001_Ð@_x0003__x0003__x0003__x0003__x0003_T¾@_x0003__x0003__x0003__x0003__x0003_D@_x0003__x0003__x0003__x0003_¼_x0018_A_x0003__x0003__x0003__x0003__x0003__x0006_¹@_x0003__x0003__x0003__x0003__x0003_ÂÓ@_x0003__x0003__x0003__x0003__x0003_iÉ@_x0003__x0003__x0003__x0003__x0003_­@_x0003__x0003__x0003__x0003__x0003_Ü¿@_x0003__x0003__x0003__x0003_p´_x0007_A_x0003__x0003__x0003__x0003_ø§*A_x0003__x0003__x0003__x0003__x0003_þÒ@_x0003__x0003__x0003__x0003_JÓ@_x0003__x0003__x0003__x0003_ÐÄ@_x0003__x0003__x0003__x0003__x0003_ÆÓ@_x0003__x0003__x0003__x0003__x0003_µÌ@_x0003__x0003__x0003__x0003__x0003_#°@_x0003__x0003__x0003__x0003_\¸_x001F_A_x0003__x0003__x0003__x0003_¿Á@_x0003__x0003__x0003__x0003__x0003_6È@_x0003__x0003__x0003__x0003__x0001__x0003_}À@_x0001__x0001__x0001__x0001__x0001_Z´@_x0001__x0001__x0001__x0001__x0002_ì@_x0001__x0001__x0001__x0001_ÀëÞ@_x0001__x0001__x0001__x0001__x0001__x0003_Ç@_x0001__x0001__x0001__x0001__x0001_ÅÛ@_x0001__x0001__x0001__x0001__x0001_p©@_x0001__x0001__x0001__x0001__x0001_åÎ@_x0001__x0001__x0001__x0001__x0001_¤@_x0001__x0001__x0001__x0001__x0001_@_x0001__x0001__x0001__x0001__x0001_@_x0001__x0001__x0001__x0001_@Dá@_x0001__x0001__x0001__x0001_À«Ð@_x0001__x0001__x0001__x0001_À9Þ@_x0001__x0001__x0001__x0001__x0014_ö_x001D_A_x0001__x0001__x0001__x0001_HÔ*A_x0001__x0001__x0001__x0001__x0001_Ïß@_x0001__x0001__x0001__x0001_ Kð@_x0001__x0001__x0001__x0001__x0001_t§@_x0001__x0001__x0001__x0001_ *æ@_x0001__x0001__x0001__x0001_@_x000E_Ó@_x0001__x0001__x0001__x0001_jé&amp;A_x0001__x0001__x0001__x0001_ÀZÔ@_x0001__x0001__x0001__x0001_Ä_x001C__x001C_A_x0001__x0001__x0001__x0001__x0003_í3A_x0001__x0001__x0001__x0001_í@_x0001__x0001__x0001__x0001__x0001_$@_x0001__x0001__x0001__x0001_lu_x0012_A_x0001__x0001__x0001__x0001__x0004_Å@_x0001__x0001__x0001__x0001_@ìò@_x0001__x0001__x0001__x0001_¿É@_x0001__x0001__x0001__x0001_Ç@_x0001__x0002__x0001__x0001__x0001__x0001__x0001_6Ç@_x0001__x0001__x0001__x0001__x001E_È@_x0001__x0001__x0001__x0001__x0001__x0002_Ò@_x0001__x0001__x0001__x0001_ôn@A_x0001__x0001__x0001__x0001__x0001_[ß@_x0001__x0001__x0001__x0001_@¾è@_x0001__x0001__x0001__x0001__x0001_+Í@_x0001__x0001__x0001__x0001__x0010_Í@_x0001__x0001__x0001__x0001_~~9A_x0001__x0001__x0001__x0001__x0001_N¡@_x0001__x0001__x0001__x0001__x0001__x000C_¡@_x0001__x0001__x0001__x0001_À(ë@_x0001__x0001__x0001__x0001_Ì¹(A_x0001__x0001__x0001__x0001__x0001_¼¨@_x0001__x0001__x0001__x0001_ÒQ6A_x0001__x0001__x0001__x0001__x001C_ª-A_x0001__x0001__x0001__x0001_¸_x0008_A_x0001__x0001__x0001__x0001_èú_x0012_A_x0001__x0001__x0001__x0001_@¬Ò@_x0001__x0001__x0001__x0001_¸º_x0013_A_x0001__x0001__x0001__x0001__x0001_À@_x0001__x0001__x0001__x0001_ðåñ@_x0001__x0001_@_x001F_}îÞA_x0001__x0001__x0001__x0001_¸j_x0003_A_x0001__x0001__x0001__x0001_£&lt;A_x0001__x0001__x0001__x0001_§ñ@_x0001__x0001__x0001__x0001__x0001_ºÐ@_x0001__x0001__x0001__x0001__x0001__x0018_@_x0001__x0001__x0001__x0001__x0001_ª¼@_x0001__x0001__x0001__x0001__x0001__x0010_®@_x0001__x0001__x0001__x0001_p3_x0018_A_x0001__x0001__x0001__x0001__x0001__x0002_@_x000B_ç@_x0001__x0001__x0001__x0001__x0001__x000C_ @_x0001__x0001__x0001__x0001_È_x0003_A_x0001__x0001__x0001__x0001__x0001_h³@_x0001__x0001__x0001__x0001_Ø,A_x0001__x0001__x0001__x0001__x0001_J®@_x0001__x0001__x0001__x0001_·â@_x0001__x0001__x0001__x0001_ Qç@_x0001__x0001__x0001__x0001_àyà@_x0001__x0001__x0001__x0001_ Âà@_x0001__x0001__x0001__x0001_ Fì@_x0001__x0001__x0001__x0001__x0001_Êª@_x0001__x0001__x0001__x0001_´IA_x0001__x0001__x0001__x0001__x0008_j_x000F_A_x0001__x0001__x0001__x0001__x0001_#¹@_x0001__x0001__x0001__x0001_@Âû@_x0001__x0001__x0001__x0001_ Qè@_x0001__x0001__x0001__x0001_¿@A_x0001__x0001__x0001__x0001_¨!A_x0001__x0001__x0001__x0001_ÔÌ@_x0001__x0001__x0001__x0001_#.A_x0001__x0001__x0001__x0001_`ÿö@_x0001__x0001__x0001__x0001_í_x0015_7A_x0001__x0001__x0001__x0001__x0001_À@_x0001__x0001__x0001__x0001_ÀÍØ@_x0001__x0001__x0001__x0001_ô_x000F_3A_x0001__x0001__x0001__x0001_¶Í@_x0001__x0001__x0001__x0001_®Q+A_x0001__x0001__x0001__x0001__x0001_ü @_x0001__x0001__x0001__x0001__x0001_(È@_x0001__x0001__x0001__x0001_H® A_x0001__x0001__x0001__x0001_À­ö@_x0001__x0002__x0001__x0001__x0001__x0001__x0001_x@_x0001__x0001__x0001__x0001_@_x0006_Û@_x0001__x0001__x0001__x0001__x0001_Ð@_x0001__x0001__x0001__x0001_Çû@_x0001__x0001__x0001__x0001__x0001_Q¸@_x0001__x0001__x0001__x0001_fÔ@_x0001__x0001__x0001__x0001_¨_x000D_A_x0001__x0001__x0001__x0001__x0001__x001B_ø@_x0001__x0001__x0001__x0001__x0014_Ã@_x0001__x0001__x0001__x0001_¶Î?A_x0001__x0001__x0001__x0001__x0001_@@_x0001__x0001__x0001__x0001_±È@_x0001__x0001__x0001__x0001__x001A_û@_x0001__x0001__x0001__x0001__x000C_Ó@_x0001__x0001__x0001__x0001__x0001_¨§@_x0001__x0001__x0001__x0001_¤m_x0019_A_x0001__x0001__x0001_@@TcA_x0001__x0001__x0001__x0001__x0001__x001A_µ@_x0001__x0001__x0001__x0001__x0001_ª¤@_x0001__x0001__x0001__x0001_(g_x0012_A_x0001__x0001__x0001__x0001_À_x000D_ö@_x0001__x0001__x0001__x0001__x0001_¼£@_x0001__x0001__x0001__x0001__x0001_È@_x0001__x0001__x0001__x0001_,_x0002_@A_x0001__x0001__x0001__x0001_ä´_x0018_A_x0001__x0001__x0001__x0001__x0001_°@_x0001__x0001__x0001__x0001_º1,A_x0001__x0001__x0001__x0001__x0018__x0013__x001D_A_x0001__x0001__x0001__x0001_ÀqÑ@_x0001__x0001__x0001__x0001_¦N%A_x0001__x0001__x0001__x0001__x0001_&lt;ù@_x0001__x0001__x0001__x0001__x0001__x0002__x0001_½@_x0001__x0001__x0001__x0001_ª»5A_x0001__x0001__x0001__x0001_`ýñ@_x0001__x0001__x0001__x0001_ Pâ@_x0001__x0001__x0001__x0001__x001D_\qA_x0001__x0001__x0001__x0001_P_x0011_þ@_x0001__x0001__x0001__x0001_à#æ@_x0001__x0001__x0001__x0001__x0001_*¨@_x0001__x0001__x0001__x0001__x0001_@_x0001__x0001__x0001__x0001_@á@_x0001__x0001__x0001_Ý_x001B_AA_x0001__x0001__x0001__x0001_P_x0007_A_x0001__x0001__x0001__x0001__x0001_í¶@_x0001__x0001__x0001__x0001_ ´á@_x0001__x0001__x0001__x0001__x0001__x000D_Â@_x0001__x0001__x0001__x0001__x0001_j¨@_x0001__x0001__x0001__x0001_?1;A_x0001__x0001__x0001__x0001_mÄ@_x0001__x0001__x0001__x0001__x0001_ï»@_x0001__x0001__x0001__x0001__x0001_$@_x0001__x0001__x0001__x0001__x0001_´@_x0001__x0001__x0001_`" A_x0001__x0001__x0001__x0001__x0001_Ø@_x0001__x0001__x0001__x0001_'=A_x0001__x0001__x0001__x0001_ è@_x0001__x0001__x0001__x0001_èÃ_x0012_A_x0001__x0001__x0001__x0001_¨}_x0010_A_x0001__x0001__x0001__x0001__x0001_&lt;¢@_x0001__x0001__x0001__x0001_2ý@_x0001__x0001__x0001__x0001_`jç@_x0001__x0001__x0001_ß¦@A_x0001__x0001__x0001__x0001_çR2A_x0001__x0002__x0001__x0001__x0001__x0001_ºæ@_x0001__x0001__x0001__x0001__x0004_È@_x0001__x0001__x0001__x0001_BØ@_x0001__x0001__x0001__x0001_äÄ_x0015_A_x0001__x0001__x0001__x0001_èÒ@_x0001__x0001__x0001__x0001__x0001_p@_x0001__x0001__x0001__x0001__x0001_î°@_x0001__x0001__x0001__x0001__x0001_OÉ@_x0001__x0001__x0001__x0001_¨É@_x0001__x0001__x0001__x0001_@þ@_x0001__x0001__x0001__x0001_  á@_x0001__x0001__x0001__x0001__x0001_	´@_x0001__x0001__x0001__x0001_@¯ç@_x0001__x0001__x0001__x0001__x0001_ö²@_x0001__x0001__x0001_ÀLÎA_x0001__x0001__x0001__x0001_ÚÜ!A_x0001__x0001__x0001__x0001__x0001_3³@_x0001__x0001__x0001__x0001__x0001_:È@_x0001__x0001__x0001__x0001__x0010__x0007__x0013_A_x0001__x0001__x0001__x0001__x0001_Ø®@_x0001__x0001__x0001__x0001_û@_x0001__x0001__x0001__x0001_ùG3A_x0001__x0001__x0001__x0001__x0001_²´@_x0001__x0001__x0001__x0001__x0001_ ¯@_x0001__x0001__x0001__x0001_Í_x001F_A_x0001__x0001__x0001__x0001_ÁÉ@_x0001__x0001__x0001__x0001__x0001__x0004_Ä@_x0001__x0001_ô»ìÅA_x0001__x0001__x0001_4BA_x0001__x0001__x0001__x0001_ÀÚ@_x0001__x0001__x0001__x0001__x0001_Òê@_x0001__x0001__x0001__x0001__x0002__x0003_`Ñò@_x0002__x0002__x0002__x0002_À_x000F_Ö@_x0002__x0002__x0002__x0002_ àó@_x0002__x0002__x0002__x0002__x0002_:¨@_x0002__x0002__x0002__x0002_`Jê@_x0002__x0002__x0002__x0002_ð'ö@_x0002__x0002__x0002__x0002_ñ@_x0002__x0002__x0002__x0002_è_x001C__x0016_A_x0002__x0002__x0002__x0002__x0002_äÀ@_x0002__x0002__x0002__x0002__x0010_Wõ@_x0002__x0002__x0002__x0002__x0002_ «@_x0002__x0002__x0002__x0002__x0002__x000C_Ò@_x0002__x0002__x0002__x0002_°«ö@_x0002__x0002__x0002__x0002__x0010_Î_x000B_A_x0002__x0002__x0002__x0002__x0002_Bâ@_x0002__x0002__x0002__x0002__x0002__x000C_@_x0002__x0002__x0002__x0002__x0002_|ê@_x0002__x0002__x0002__x0002_`¦_x0006_A_x0002__x0002__x0002__x0002_Û(AA_x0002__x0002__x0002__x0002__x0002_è@_x0002__x0002__x0002__x0002_Àÿç@_x0002__x0002__x0002__x0002__x0002_lÎ@_x0002__x0002__x0002__x0002_ Óæ@_x0002__x0002__x0002__x0002_@&lt;ì@_x0002__x0002__x0002__x0002_~7&gt;A_x0002__x0002__x0002__x0002_]_x0001_A_x0002__x0002__x0002_0°ÌyA_x0002__x0002__x0002__x0002_@&lt;à@_x0002__x0002__x0002__x0002_`êç@_x0002__x0002__x0002__x0002_èI_x0003_A_x0002__x0002__x0002__x0002_\Á+A_x0002__x0002__x0002__x0002_Äj_x0010_A_x0001__x0004__x0001__x0001__x0001__x0001_è¿_x0014_A_x0001__x0001__x0001__x0001_ »ã@_x0001__x0001__x0001__x0001_,&amp;A_x0001__x0001__x0001__x0001_ _x0006_â@_x0001__x0001__x0001__x0001__x0001_IÐ@_x0001__x0001__x0001__x0001__x0001__x0012_£@_x0001__x0001__x0001__x0001_`¨î@_x0001__x0001__x0001__x0001_pÏö@_x0001__x0001__x0001__x0001_ptÿ@_x0001__x0001__x0001__x0001__x0001__x0008_@_x0001__x0001__x0001__x0001__x0001_²¡@_x0001__x0001__x0001__x0001_È¥_x001D_A_x0001__x0001__x0001__x0001__x0001_o±@_x0001__x0001__x0001_ÀziPA_x0001__x0001__x0001__x0001_P¡ð@_x0001__x0001__x0001_ !ÛiA_x0001__x0001__x0001__x0001_P%A_x0001__x0001__x0001__x0001__x0001_¨@_x0001__x0001__x0001__x0001_b8A_x0001__x0001__x0001__x0001__x0001_D@_x0001__x0001__x0001__x0001_ Ãæ@_x0001__x0001__x0001__x0001__x0001_ÍÃ@_x0001__x0001__x0001__x0001__x0001__Ì@_x0001__x0001__x0001__x0001__x0001__x001E_÷@_x0001__x0001__x0001__x0001__x0001_+¾@_x0001__x0001__x0001__x0001_à._x0014_A_x0001__x0001__x0001__x0001_ÀØ@_x0001__x0001__x0001__x0001_¿ö&gt;A_x0001__x0001__x0001__x0001__x0001_Öº@_x0001__x0001__x0001__x0001_h_x0002_A_x0001__x0001__x0001__x0001_l_x0003_A_x0001__x0001__x0001__x0001__x0001__x0002__x0001_¤Ã@_x0001__x0001__x0001__x0001__x0014__x0011_A_x0001__x0001__x0001__x0001_À\Ô@_x0001__x0001__x0001__x0001__x0001_,Ã@_x0001__x0001__x0001__x0001__x0001_kË@_x0001__x0001__x0001__x0001__x0015__x0005_A_x0001__x0001__x0001__x0001__x0001_8@_x0001__x0001__x0001__x0001__x0001_Ø@_x0001__x0001__x0001__x0001__x0001_ @_x0001__x0001__x0001__x0001__x0006_É@_x0001__x0001__x0001__x0001_@Jæ@_x0001__x0001__x0001__x0001__x0007_ý@_x0001__x0001__x0001__x0001_2Ü@_x0001__x0001__x0001__x0001__x0001_BÞ@_x0001__x0001__x0001__x0001_8í_x0001_A_x0001__x0001__x0001__x0001_pä_x0015_A_x0001__x0001__x0001__x0001_ÚÍ@_x0001__x0001__x0001__x0001__x0001_é·@_x0001__x0001__x0001__x0001_0bý@_x0001__x0001__x0001__x0001__x0001__x0014_¨@_x0001__x0001__x0001__x0001_1ã@_x0001__x0001__x0001__x0001__x0001_È@_x0001__x0001__x0001__x0001_|5_x0014_A_x0001__x0001__x0001__x0001__x0001_ @_x0001__x0001__x0001__x0001_m_x0019_A_x0001__x0001__x0001__x0001__x0001_¬³@_x0001__x0001__x0001__x0001__x0001_á×@_x0001__x0001__x0001__x0001__x0001_æ¨@_x0001__x0001__x0001__x0001__x0001_Ø¸@_x0001__x0001__x0001__x0001__x0001_É@_x0001__x0001__x0001__x0001_0²_x0001_A_x0001__x0001__x0001__x0001_Øß@_x0001__x0002__x0001__x0001__x0001__x0001__x0001_fÄ@_x0001__x0001__x0001__x0001__x0001_0Â@_x0001__x0001__x0001__x0001__x0001_`@_x0001__x0001__x0001__x0001__x0001_d»@_x0001__x0001__x0001__x0001__x0001_²@_x0001__x0001__x0001__x0001_§&amp;8A_x0001__x0001__x0001__x0001_ _x0004_ü@_x0001__x0001__x0001__x0001_Ã_x0001_&lt;A_x0001__x0001__x0001__x0001__x0004__x0006_#A_x0001__x0001__x0001__x0001__x0001_V @_x0001__x0001__x0001__x0001_ÀíÜ@_x0001__x0001__x0001__x0001__x0001_¼É@_x0001__x0001__x0001__x0001_°×	A_x0001__x0001__x0001__x0001__x0001_¬@_x0001__x0001__x0001__x0001_zÊ$A_x0001__x0001__x0001__x0001__x0001_À¿@_x0001__x0001__x0001__x0001_ðLû@_x0001__x0001__x0001__x0001_çÎ@_x0001__x0001__x0001__x0001__x0001_È³@_x0001__x0001__x0001__x0001__x0001_ü¶@_x0001__x0001__x0001__x0001_ñW0A_x0001__x0001__x0001__x0001__x0001_ª@_x0001__x0001__x0001__x0001_@4A_x0001__x0001__x0001__x0001_ ú;A_x0001__x0001__x0001__x0001_x_x0005__x000F_A_x0001__x0001__x0001__x0001_ø_x0001_A_x0001__x0001__x0001__x0001_pâÿ@_x0001__x0001__x0001__x0001_@0Û@_x0001__x0001__x0001__x0001__x0018_A_x0001__x0001__x0001__x0001_ð¨ô@_x0001__x0001__x0001__x0001_À|à@_x0001__x0001__x0001__x0001__x0001__x0002_àû@_x0001__x0001__x0001__x0001_&lt;÷!A_x0001__x0001__x0001__x0001_ÞÑ1A_x0001__x0001__x0001__x0001__x0001_d@_x0001__x0001__x0001__x0001_Ðwø@_x0001__x0001__x0001__x0001_ò&lt;1A_x0001__x0001__x0001__x0001_¸0+A_x0001__x0001__x0001__x0001__x0001__x0001_±@_x0001__x0001__x0001__x0001__x0001__x0017_¿@_x0001__x0001__x0001__x0001__x0001_à¨@_x0001__x0001__x0001__x0001_ï@_x0001__x0001__x0001__x0001_Î_x0002_;A_x0001__x0001__x0001__x0001_`ò@_x0001__x0001__x0001__x0001_Àëá@_x0001__x0001__x0001__x0001_Å@_x0001__x0001__x0001__x0001__x0001_¶«@_x0001__x0001__x0001__x0001__x0018_ý@_x0001__x0001__x0001__x0001__x0001__x0006_º@_x0001__x0001__x0001__x0001__x0001_ó´@_x0001__x0001__x0001__x0001_@-A_x0001__x0001__x0001__x0001__x0001_ßµ@_x0001__x0001__x0001__x0001__x0001_8¥@_x0001__x0001__x0001__x0001_»ß;A_x0001__x0001__x0001__x0001_@¡×@_x0001__x0001__x0001__x0001_Àæ@_x0001__x0001__x0001__x0001__x0001_ü@_x0001__x0001__x0001__x0001__x0001_È@_x0001__x0001__x0001__x0001__x0001_X@_x0001__x0001__x0001__x0001_à¹ð@_x0001__x0001__x0001__x0001__x0002_Ä@_x0001__x0001__x0001__x0001__x0001_;³@_x0001__x0001__x0001__x0001_i_x000E_A_x0002__x0003__x0002__x0002__x0002__x0002_ ;ç@_x0002__x0002__x0002__x0002__x0002_SÇ@_x0002__x0002__x0002__x0002__x0002_d@_x0002__x0002__x0002__x0002__x0018_&lt;'A_x0002__x0002__x0002__x0002_@)Ð@_x0002__x0002__x0002__x0002_Ç_x0016_A_x0002__x0002__x0002__x0002__x0002_ÆÄ@_x0002__x0002__x0002__x0002_@2Û@_x0002__x0002__x0002__x0002__x0002_fº@_x0002__x0002__x0002__x0002__x0002_É@_x0002__x0002__x0002__x0002__x0002_P@_x0002__x0002__x0002__x0002__x0002_¿Î@_x0002__x0002__x0002__x0002__x0002_æ¬@_x0002__x0002__x0002__x0002_pmð@_x0002__x0002__x0002__x0002_X3A_x0002__x0002__x0002__x0002__x0010_$õ@_x0002__x0002__x0002__x0002_&amp; -A_x0002__x0002__x0002__x0002_DÁ@_x0002__x0002__x0002__x0002__x0002__x0012__x0001_A_x0002__x0002__x0002__x0002__x0002_ @_x0002__x0002__x0002__x0002_^¡&amp;A_x0002__x0002__x0002__x0002_`­ï@_x0002__x0002__x0002__x0002_ÀÌü@_x0002__x0002__x0002__x0002_Í@_x0002__x0002__x0002__x0002_À]æ@_x0002__x0002__x0002__x0002_fÙ@_x0002__x0002__x0002__x0002_£À@_x0002__x0002__x0002__x0002_ÀFã@_x0002__x0002__x0002__x0002__x0002_&amp; @_x0002__x0002__x0002__x0002__x0002_à¢@_x0002__x0002__x0002__x0002__x0006_ò@_x0002__x0002__x0002__x0002__x0002__x0004_Pô_x0002_A_x0002__x0002__x0002__x0002__x0002_	¸@_x0002__x0002__x0002__x0002__x0002_Õ±@_x0002__x0002__x0002__x0002__x0010_ûô@_x0002__x0002__x0002__x0002_ñ_x000D_CA_x0002__x0002__x0002__x0002__x0002_zã@_x0002__x0002__x0002__x0002__x0002__x0010_¥@_x0002__x0002__x0002__x0002_ú°(A_x0002__x0002__x0002__x0002_ºá@_x0002__x0002__x0002__x0002__x0002__x0013_±@_x0002__x0002__x0002__x0002_ÀCÓ@_x0002__x0002__x0002__x0002_À©_x0002_A_x0002__x0002__x0002__x0002_À½ë@_x0002__x0002__x0002__x0002__x0002_KÄ@_x0002__x0002__x0002__x0002__x0002_FÄ@_x0002__x0002__x0002__x0002__x001F_Ê@_x0002__x0002__x0002__x0002__x0002_;Ç@_x0002__x0002__x0002__x0002__x0001_ï@_x0002__x0002__x0002__x0002_8Ó@_x0002__x0002__x0002__x0002__x0002_l@_x0002__x0002__x0002__x0002_¬ô_x001B_A_x0002__x0002__x0002__x0002__x0002_ê¹@_x0002__x0002__x0002__x0002_¸â_x001F_A_x0002__x0002__x0002__x0002_nØ%A_x0002__x0002__x0002__x0002__x0002__x0005_µ@_x0002__x0002__x0002__x0002__x0002_­·@_x0002__x0002__x0002__x0002__x0002_U°@_x0002__x0002__x0002__x0002__x0002_ñ³@_x0002_"}_x0015_AB_x0002__x0002__x0002__x0002__x0010_Âý@_x0002__x0002__x0002__x0002_Ü_x0003_3A_x0002__x0002__x0002__x0002_Á@</t>
  </si>
  <si>
    <t>16a0816c908c601cec6a57bf26d648a3_x0001__x0002__x0001__x0001__x0001__x0001_7Á@_x0001__x0001__x0001__x0001__x0001_Ê»@_x0001__x0001__x0001__x0001_À#Ü@_x0001__x0001__x0001__x0001_ÛÁ@_x0001__x0001__x0001__x0001_[ A_x0001__x0001__x0001__x0001__x0001_Î¾@_x0001__x0001__x0001__x0001_ ûè@_x0001__x0001__x0001__x0001_ÀÎ×@_x0001__x0001__x0001__x0001_TW!A_x0001__x0001__x0001__x0001_hË_x000F_A_x0001__x0001__x0001__x0001__x0001_H·@_x0001__x0001__x0001__x0001__x0011_×@_x0001__x0001__x0001__x0001__x0001_Ì³@_x0001__x0001__x0001__x0001__x001C_c;A_x0001__x0001__x0001__x0001__x0001_¬ß@_x0001__x0001__x0001__x0001_À÷Ü@_x0001__x0001__x0001__x0001_Ç@_x0001__x0001__x0001__x0001_4Ü A_x0001__x0001__x0001__x0001_¹_x001D_A_x0001__x0001__x0001__x0001_äÉ_x001C_A_x0001__x0001__x0001__x0001__x0005_É@_x0001__x0001__x0001__x0001_ºÔ8A_x0001__x0001__x0001__x0001_ _x0008_A_x0001__x0001__x0001__x0001_hÉ_x0005_A_x0001__x0001__x0001__x0001_èD_x001B_A_x0001__x0001__x0001__x0001_8Õ8A_x0001__x0001__x0001__x0001__x0001_ô©@_x0001__x0001__x0001__x0001__x0008_°_x0004_A_x0001__x0001__x0001__x0001_CÊ@_x0001__x0001__x0001__x0001_pëú@_x0001__x0001__x0001__x0001_`µñ@_x0001__x0001__x0001__x0001__x0001__x0002__x0001_7À@_x0001__x0001__x0001__x0001__x0001_À@_x0001__x0001__x0001__x0001__x0001_×À@_x0001__x0001__x0001__x0001_:¦$A_x0001__x0001__x0001__x0001__x0001_²«@_x0001__x0001__x0001__x0001_ÇÍ@_x0001__x0001__x0001__x0001__x0001_¬¢@_x0001__x0001__x0001__x0001__x001E_-!A_x0001__x0001__x0001__x0001__x0001_ä«@_x0001__x0001__x0001__x0001_ Wö@_x0001__x0001__x0001__x0001_5Æ@_x0001__x0001__x0001__x0001__x0001_gÀ@_x0001__x0001__x0001__x0001__x0001_[Õ@_x0001__x0001__x0001__x0001__x0001_µ¿@_x0001__x0001__x0001__x0001__x0001_ßÉ@_x0001__x0001__x0001__x0001_N%A_x0001__x0001__x0001__x0001_b7/A_x0001__x0001__x0001__x0001_Ð_x0002_A_x0001__x0001__x0001__x0001_*Ñ&lt;A_x0001__x0001__x0001__x0001__x0010_*_x0011_A_x0001__x0001__x0001__x0001__x0001_=·@_x0001__x0001__x0001__x0001_z³"A_x0001__x0001__x0001__x0001_àvà@_x0001__x0001__x0001__x0001_µä@_x0001__x0001__x0001__x0001__x0001_Ò¥@_x0001__x0001__x0001__x0001__x000E_t#A_x0001__x0001__x0001__x0001_t_x0014_A_x0001__x0001__x0001__x0001_p?ó@_x0001__x0001__x0001__x0001_eá@_x0001__x0001__x0001__x0001_ðÝ_x0004_A_x0001__x0001__x0001__x0001__x0001_&amp;ª@_x0001__x0001__x0001__x0001_OÇ@_x0001__x0002__x0001__x0001__x0001__x0001_QÍ@_x0001__x0001__x0001__x0001_êÏBA_x0001__x0001__x0001__x0001_À[Ö@_x0001__x0001__x0001__x0001_`á@_x0001__x0001__x0001__x0001__x0001_´@_x0001__x0001__x0001__x0001__x0001_²È@_x0001__x0001__x0001__x0001_@jã@_x0001__x0001__x0001__x0001__x0010__x0002_õ@_x0001__x0001__x0001__x0001_À7Ú@_x0001__x0001__x0001__x0001__x0001_j¯@_x0001__x0001__x0001__x0001__x0001_Ì@_x0001__x0001__x0001__x0001__x0001_°@_x0001__x0001__x0001__x0001_þ¹ A_x0001__x0001__x0001__x0001__x0001_YÝ@_x0001__x0001__x0001__x0001__x0001__x0011_Â@_x0001__x0001__x0001__x0001_ñÂ@_x0001__x0001__x0001__x0001__x0001__x0004_É@_x0001__x0001__x0001__x0001_`å_x0013_A_x0001__x0001__x0001__x0001__x0001_£@_x0001__x0001__x0001__x0001__x0001_ç°@_x0001__x0001__x0001__x0001__x0001_|¿@_x0001__x0001__x0001__x0001__x0001_ÞË@_x0001__x0001__x0001__x0001__x0001_á³@_x0001__x0001__x0001__x0001__x0001_¨Ý@_x0001__x0001__x0001__x0001_Ø@_x0001__x0001__x0001__x0001_pe_x0001_A_x0001__x0001__x0001__x0001_ÚÇ@_x0001__x0001__x0001__x0001_@OØ@_x0001__x0001__x0001__x0001_Àvá@_x0001__x0001__x0001__x0001__x0001_JÆ@_x0001__x0001__x0001__x0001__x0010_ë_x000C_A_x0001__x0001__x0001__x0001__x0001__x0002_3]3A_x0001__x0001__x0001__x0001__x0018_w_x000B_A_x0001__x0001__x0001__x0001_ ï	A_x0001__x0001__x0001__x0001_HR_x0017_A_x0001__x0001__x0001__x0001__x0001_qÉ@_x0001__x0001__x0001__x0001_ Rè@_x0001__x0001__x0001__x0001_çâ@_x0001__x0001__x0001__x0001_;Ñ9A_x0001__x0001__x0001__x0001_T7[A_x0001__x0001__x0001__x0001__x0001_¿Á@_x0001__x0001__x0001__x0001_@ÞÑ@_x0001__x0001__x0001__x0001_ óç@_x0001__x0001__x0001__x0001__x0001__x0001_ª@_x0001__x0001__x0001__x0001_|]_x0017_A_x0001__x0001__x0001__x0001_Ìø@_x0001__x0001__x0001__x0001_0cò@_x0001__x0001__x0001__x0001__x0001_¶¬@_x0001__x0001__x0001__x0001__x0001__x000E_³@_x0001__x0001__x0001__x0001_ÉÈ@_x0001__x0001__x0001__x0001__x0001_Æ@_x0001__x0001__x0001__x0001__x0001_bÓ@_x0001__x0001__x0001__x0001_4û_x0012_A_x0001__x0001__x0001__x0001__x0001_Øµ@_x0001__x0001__x0001__x0001_tÃ@_x0001__x0001__x0001__x0001_à_x0017__x001F_A_x0001__x0001__x0001__x0001__x0001_IÓ@_x0001__x0001__x0001__x0001__x0001__x0004_ @_x0001__x0001__x0001__x0001__x0001__x0018_¼@_x0001__x0001__x0001__x0001_0_x0018__x0014_A_x0001__x0001__x0001__x0001_lÖ@_x0001__x0001__x0001__x0001__x001C_÷8A_x0001__x0001__x0001__x0001__x0001_ÁÁ@_x0001__x0002__x0001__x0001__x0001__x0001_Þä.A_x0001__x0001__x0001__x0001__x0001_¨°@_x0001__x0001__x0001__x0001__x0001_³¾@_x0001__x0001__x0001__x0001__x0001__x0014_Î@_x0001__x0001__x0001__x0001_@_x0001_Ò@_x0001__x0001__x0001__x0001_T­_x001E_A_x0001__x0001__x0001__x0001__x0001_@_x0001__x0001__x0001__x0001__x0001__x0017_È@_x0001__x0001__x0001__x0001__x0001_à@_x0001__x0001__x0001__x0001_f_x001F_5A_x0001__x0001__x0001__x0001_ Öâ@_x0001__x0001__x0001__x0001__x0001_ô@_x0001__x0001__x0001__x0001__x0001_·À@_x0001__x0001__x0001__x0001__x0001_Æ¤@_x0001__x0001__x0001__x0001_¯_x000D_A_x0001__x0001__x0001__x0001__x0001_åÁ@_x0001__x0001__x0001__x0001__x0001_ÝÃ@_x0001__x0001__x0001__x0001_Ç@_x0001__x0001__x0001__x0001__x0001_@_x0001__x0001__x0001__x0001_ÀÜ@_x0001__x0001__x0001__x0001__x0001_?ö@_x0001__x0001__x0001__x0001_D_x001C__x0010_A_x0001__x0001__x0001__x0001_Æ@_x0001__x0001__x0001__x0001_~Å&gt;A_x0001__x0001__x0001__x0001__x0001_àº@_x0001__x0001__x0001__x0001__x0001__x0017_µ@_x0001__x0001__x0001__x0001_Èí@_x0001__x0001__x0001__x0001__x0001_¿Â@_x0001__x0001__x0001__x0001_DÒ@_x0001__x0001__x0001__x0001_¼_x0010_A_x0001__x0001__x0001__x0001_¸÷_x0007_A_x0001__x0001__x0001__x0001__x0001__x0003__x0001__x0002_±@_x0001__x0001__x0001__x0001__x0001_r²@_x0001__x0001__x0001__x0001__x0001__x0018_¯@_x0001__x0001__x0001__x0001__x0001_è§@_x0001__x0001__x0001__x0001_Pîð@_x0001__x0001__x0001__x0001__x0001__x000C_Â@_x0001__x0001__x0001__x0001_@Rá@_x0001__x0001__x0001_8AÓ«A_x0001__x0001__x0001__x0001__x0001__x001F_¾@_x0001__x0001__x0001__x0001__x0001__x000E_½@_x0001__x0001__x0001__x0001__x0010_Yõ@_x0001__x0001__x0001__x0001__x0001__x0013_Ó@_x0001__x0001__x0001__x0001_ _x001F_á@_x0001__x0001__x0001__x0001__x0001_QË@_x0001__x0001__x0001__x0001_*ù(A_x0001__x0001__x0001__x0001_Hò_x000B_A_x0001__x0001__x0001__x0001__x0001_½@_x0001__x0001__x0001__x0001_ ê@_x0001__x0001__x0001__x0001_~w+A_x0001__x0001__x0001__x0001_àø_x000E_A_x0001__x0001__x0001__x0001__x0001_ì@_x0001__x0001__x0001__x0001__x0001_¾©@_x0001__x0001__x0001__x0001_ Aå@_x0001__x0001__x0001__x0001_øz_x000F_A_x0001__x0001__x0001__x0001_uÍ@_x0001__x0001__x0001__x0001_÷û@_x0001__x0001__x0001__x0001_°S_x000B_A_x0001__x0001__x0001__x0001__x0004_À@_x0001__x0001__x0001__x0001_ ºì@_x0001__x0001__x0001__x0001__x0001__x000C_§@_x0001__x0001__x0001__x0001__x0001_¨@_x0001__x0001__x0001__x0001__x0001_l²@_x0001__x0002__x0001__x0001__x0001__x0001__x0001_ª@_x0001__x0001__x0001__x0001_ÜÊ@_x0001__x0001__x0001__x0001__x0001_à¦@_x0001__x0001__x0001__x0001_èÈ_x0007_A_x0001__x0001__x0001__x0001_Fp!A_x0001__x0001__x0001__x0001_p&gt;õ@_x0001__x0001__x0001__x0001_¤_x0011_A_x0001__x0001__x0001__x0001__x0001_L@_x0001__x0001__x0001__x0001__x0001__x0015_»@_x0001__x0001__x0001__x0001__x0001_Óß@_x0001__x0001__x0001__x0001__x0001_÷Ç@_x0001__x0001__x0001__x0001__x0001_iÄ@_x0001__x0001__x0001__x0001_Xõ_x0004_A_x0001__x0001__x0001__x0001_`Í÷@_x0001__x0001__x0001__x0001_5_x0004_A_x0001__x0001__x0001__x0001_ô$,A_x0001__x0001__x0001__x0001__x0001_GÃ@_x0001__x0001__x0001__x0001_|ð@_x0001__x0001__x0001__x0001_FÅ'A_x0001__x0001__x0001__x0001__x0001_NÇ@_x0001__x0001__x0001_Áä¡A_x0001__x0001__x0001__x0001_À&amp;_x0012_A_x0001__x0001__x0001__x0001_@]Û@_x0001__x0001__x0001__x0001__x0001_,·@_x0001__x0001__x0001__x0001_Î7(A_x0001__x0001__x0001__x0001_ÏÝ9A_x0001__x0001__x0001__x0001_ wÿ@_x0001__x0001__x0001__x0001_Ðªý@_x0001__x0001__x0001__x0001__x0001_î§@_x0001__x0001__x0001__x0001__x0001_L¶@_x0001__x0001__x0001__x0001_UÅ@_x0001__x0001__x0001__x0001__x0001__x0002_àõã@_x0001__x0001__x0001__x0001__x0001_È@_x0001__x0001__x0001__x0001__x0001__x0001_@_x0001__x0001__x0001__x0001__x0001_ª»@_x0001__x0001__x0001__x0001_gî@_x0001__x0001__x0001__x0001__x0001_mº@_x0001__x0001__x0001__x0001_ÐZò@_x0001__x0001__x0001__x0001_¼_x001F_A_x0001__x0001__x0001__x0001_ Lã@_x0001__x0001__x0001__x0001__x0001_t£@_x0001__x0001__x0001__x0001_eÂ@_x0001__x0001__x0001__x0001_­#;A_x0001__x0001__x0001__x0001_VÂ@_x0001__x0001__x0001__x0001__x0001__x0001__x0001__x0001__x0001__x0001__x0001__x0001__x0001__x0001__x0001__x0001__x0001__x0001__x0001__x0001__x0001_Z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"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"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P@_x0001__x0001__x0001__x0001__x0001__x0001__x0001__x0001__x0001__x0001__x0001__x0001__x0001__x0001__x0001__x0001__x0001__x0001__x0001__x0001__x0001__x0001_"@_x0001__x0001__x0001__x0001__x0001__x0002__x0001__x0001__x0001__x0001__x0001__x0001__x0001__x0001__x0001__x0001_5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ð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e@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ð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ð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©À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ð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d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 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001C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ð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3@_x0001__x0001__x0001__x0001__x0001_@@_x0001__x0001__x0001__x0001__x0001__x0001__x0001__x0001__x0001__x0002__x0001__x0001__x0001__x0001__x0001__x0001__x0001__x0001__x0001__x0001__x0001__x0001__x0001__x0001__x0001__x0001__x0001__x0001__x0001__x0001__x0001__x0001_;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u¶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A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s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.@_x0001__x0001__x0001__x0001__x0001__x0001__x0001__x0001__x0001__x0001__x0001__x0001__x0001__x0001__x0001__x0001__x0001__x0001__x0001__x0001__x0001__x0001__x0001__x0001__x0001__x0001__x0001__x0001__x0001__x0001_5@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0010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 k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l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I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0014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ð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P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$@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ð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M@_x0001__x0001__x0001__x0001__x0001__x0001_ð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p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0014_@_x0001__x0001__x0001__x0001__x0001__x0001__x0001__x0001__x0001__x0001__x0001__x0001__x0001__x0001_0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àh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P@_x0001__x0001__x0001__x0001__x0001__x0001__x0001__x0001__x0001__x0001__x0001__x0001__x0001__x0001__x0001__x0001__x0001__x0001__x0001__x0001__x0001__x0001__x0001__x0001__x0001__x0001__x0001__x0001__x0001__x0001__x0001__x0001__x0001__x0001__x0001__x0001__x0001_,«@_x0001__x0001__x0001__x0001__x0001__x0001__x0001__x0001__x0001__x0001__x0001__x0001__x0001__x0001__x0001__x0001__x0001__x0001__x0001__x0001__x0001__x0001__x0001__x0001__x0001__x0001__x0001__x0001__x0001_D@_x0001__x0001__x0001__x0001__x0001__x0001__x0001__x0001__x0001__x0001__x0001__x0001__x0001__x0001__x0001__x0001__x0001__x0001__x0001__x0001__x0001__x0001__x0001__x0001__x0001__x0001__x0001__x0001__x0001__x0001__x0001__x0001__x0001__x0001__x0001__x0001__x0001__x0001_ð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[@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MÃ@_x0001__x0001__x0001__x0001__x0001__x0001__x0001__x0001__x0001__x0001__x0001__x0001__x0001__x0001__x0001__x0001__x0001__x0001__x0001__x0001__x0001__x0001__x0001__x0001__x0001__x0001__x0001__x0001__x0001__x0001__x0001__x0001__x0001__x0001__x0001__x0001__x0001__x0001__x0008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P@_x0001__x0001__x0001__x0001__x0001__x0001_P@_x0001__x0001__x0001__x0001__x0001__x0001__x0001__x0001__x0001__x0001__x0001__x0001__x0001_ i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0014_@_x0001__x0001__x0001__x0001__x0001__x0001__x0001__x0001__x0001__x0001__x0001__x0001__x0001__x0001_(@_x0001__x0001__x0001__x0001__x0001__x0001__x0001__x0001__x0001__x0001__x0001__x0001__x0001__x0001__x0001__x0001__x0001__x0001__x0001__x0001__x0001__x0001_=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H³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,@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î¦@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X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E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ð?_x0001__x0001__x0001__x0001__x0001__x0001__x0001__x0001__x0001__x0001__x0001__x0001__x0001__x0001__x0001__x0001__x0001__x0001__x0001__x0001__x0001__x0001__x0001__x0001__x0001__x0001__x0001__x0001__x0001__x0001__x0001__x0001__x0001__x0001__x0001__x0001__x0001_àm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_x0001__x0001__x0001__x0001__x0001__x0001__x0001__x0001__x0001__x0001__x0001__x0001__x0001__x0001__x0001__x0001__x0001__x0001__x0001__x0001__x0001__x0001__x0014_@_x0001__x0001__x0001__x0001__x0001__x0001__x0001__x0001__x0001__x0001__x0001__x0001__x0001__x0001__x0001__x0001__x0001__x0001__x0001__x0001__x0001_ f@_x0001__x0001__x0001__x0001__x0001__x0002__x0001__x0001__x0001__x0001__x0001__x0001__x0001__x0001__x0001__x0001__x0001__x0001__x0001__x0001__x0001__x0001__x0001_@u@_x0001__x0001__x0001__x0001__x0001__x0001__x0001__x0001__x0001__x0001__x0001__x0001__x0001__x0001_&amp;@_x0001__x0001__x0001__x0001__x0001__x0001__x0001__x0001__x0001__x0001__x0001__x0001__x0001__x0001__x0001__x0001__x0001__x0001__x0001__x0001__x0001__x0001__x0001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$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0008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ð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,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Àb@_x0001__x0001__x0001__x0001__x0001__x0002__x0001__x0001__x0001__x0001__x0001__x0001__x0001__x0001__x0001__x0001_ð?_x0001__x0001__x0001__x0001__x0001__x0001__x0001_@_x0001__x0001__x0001__x0001__x0001__x0001__x0001__x0001__x0001__x0001__x0001__x0001__x0001__x0001__x0001__x0001__x0001__x0001__x0001__x0001__x0001__x0001_1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_x0001__x0001__x0001__x0001__x0001__x0001__x0001__x0001__x0001__x0001__x0001__x0001__x0001__x0001__x0001__x0001__x0001__x0001__x0001__x0001__x0001__x0001__x0001__x0001__x0001__x0001__x0001__x0001__x0001__x0001__x0001__x0001__x0001__x0001__x0001__x0001_ÀþØ@_x0001__x0001__x0001__x0001__x0001__x0001__x0001__x0001__x0001__x0001__x0001__x0001__x0001__x0001__x0001__x0001__x0001__x0001__x0001__x0001__x0001__x0001__x0001__x0001__x0001__x0001__x0001__x0001__x0001_u@_x0001__x0001__x0001__x0001__x0001__x0001__x0001__x0001__x0001__x0001__x0001__x0001__x0001__x0001__x0001__x0001__x0001__x0001__x0001__x0001__x0001__x0001_ @_x0001__x0001__x0001__x0001__x0001__x0001_\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0010_@_x0001__x0001__x0001__x0001__x0001_ð{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ÙÁ@_x0001__x0001__x0001__x0001__x0001__x0001__x0018_@_x0001__x0001__x0001__x0001__x0001__x0001__x0001__x0001__x0001__x0001__x0001__x0001__x0001__x0001__x0001__x0001__x0001__x0001__x0001__x0001__x0001__x0001__x0001__x0001__x0001__x0001__x0001__x0001__x0001__x0001_;@_x0001__x0001__x0001__x0001__x0001__x0001__x0001__x0001__x0001__x0001__x0001__x0001__x0001__x0001__x0001__x0001__x0001__x0001__x0001__x0001__x0001__x0001__x0001__x0001__x0001__x0001__x0001__x0001__x0001__x0003__x0001__x0001__x0001__x0001__x0001__x0001__x0001__x0001__x0001_`o@_x0001__x0001__x0001__x0001__x0001_ @_x0001__x0001__x0001__x0001__x0001__x0002_­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.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ø@_x0001__x0001__x0001__x0001_ Àõ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@_x0001__x0001__x0001__x0001__x0001_¨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0014_@_x0001__x0001__x0001__x0001__x0001__x0001__x0001__x0001__x0001__x0001__x0001__x0001__x0001_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ð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0010_,_x000B_A_x0001__x0001__x0001__x0001__x0001__x0001__x0001__x0001__x0001__x0001__x0001__x0001__x0001__x0001__x0001__x0001__x0001__x0001__x0001__x0001__x0001__x0001__x0001__x0001__x0001__x0001__x0001__x0001__x0001_Àd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$«@_x0001__x0001__x0001__x0001__x0001__x0001__x0001__x0001__x0001__x0001__x0001__x0001__x0001__x0001__x0001__x0001__x0001__x0001__x0001__x0001__x0001__x0001__x0001__x0001__x0001__x0001__x0001__x0001__x0002__x0003__x0002__x0002__x0002__x0002__x0002__x0002__x0002__x0002__x0002__x0002__x0002__x0002__x0002__x0002__x0002__x0002__x0002__x0002__x0002__x0002__x0002__x0002__x0002__x0002__x0002__x0002__x0002__x0002__x0002__x0002__x0002__x0002__x0002__x0002__x0010_@´¤ð_x0019_¾_x001B_@WÂÀP¶_x0018_@£?ó*@¸_x0016_gûuî?_x0016_M0Qsø?%u_x001A_ñ_x0007_ö?ÌyÄæ_x0015_@._x0014_àwR¤_x001A_@¸û£Ë£îø?"_x0014_ç_x000C_û;,@k_x0015__x0003_9Ùî_x0005_@!_x000E_ m¾â?:\¶ðÿ_x001E_@ã_x0002_u_x0014_:½ï?ÙËõ^wVç?ë;ÐWm/ä?áù_x0010_x S!@µh_x0015__x0019_?â?]}Úùæ?¦3ÁJ3_x0017__x0001_@À(OësY_x000E_@(rüH.k_x0001_@wTÊõ2A_x0015_@80æ?_x0012__x0010_@_x000D_X_x0004_ÒjÎé?·ÂúèÐG_x0010_@ü!¨^Pã?_x0001__x0006_EÇ_x000F_¸°_x0015_ò?_x0003_ìî®_x0002_@(_x000F_uü©&gt;_x001F_@¶oJ:þ?_x0010__x0010_ª_x001A__x001B_÷?Ôë)Áíó4@_x0002_a£­Ûñ?¼_x001E_"au$@¶(Q"__x000F__x0004_@ô®âò?ºê^¢S_x0012_@K_x0004_½+ò?È-¬l×?_x001C_·BÇ_x0007_@Ûå\èÒø?²îù²ÙG_x0017_@¥ú_x0005_ÇÍ%	@i½ìê$~þ?_x0017__x0011_¢ÁRí?´AM_x0017_33@eúÛê¥_x0003_@m_x0013_*Þó_x0014_@³ØCYÒ¬*@Íâ´_x000D__x0016_ú?i2_x0001_kù_x0004_'@Ã¼¢ëpë?Yë.U_x0013_@!Ä;_x0017_+"ý? X°_x001E_ó?±~½ò±ò?äÚ£='ÿ?ÝçT_x0005_	&lt;Rý?_x0005_ÄÈ.ë_x0019_@Xb ;:_x0008_@³G´@_x0003_@tPcws¿?}·¿èµ'_x000F_@cK_x0007_¹®Ô_x0016_@	_x0014_/wÙ"@Ñ2Ù'fæ?o	/«ÿ?k_x000E_Ê¥*ø?ºÿ_x0007__x0001_êXä?ÙûS_x0005_Aø_x000B_@ºá­¡Y»ý?*Çïäå?&amp;Ë_x0003_X`_x0017_ê?Êyâ¨h~ý?Ó_x0004_Vàà?÷iõb¸éù?â_x0019_P~hÛé?&lt;¿é_x001A_æ7ý?Ý+åå`Ò?âr2Ø??@´"ØÃC_x0002_@8ÎHÊwÿ?_:0æ )_x0019_@_x0006_a6¾ââ?r!¤CV¼%@C´_x0001_MpV×?S9¼v_x0012__x0019_@Ë\ÏîóI @ýú÷_x0003_à?_x0002__x0005_ÒT_x0013__x0008_dÇ_x001C_@?_x0007_è_x0019__x000E_@9c;_x0001_¼Ó @Ðr°»ÚÛ?ôL¤Ì£_x0010_0@ôH_x0018_¬Z±é?6Z¹ù%"@° Ó~KØ_x001E_@ÖyåÖã?y¥ïAé"@_x0017_Jãäò6@NäÝ_x0004_¼_x0016_@_x001D_Ó¡ý_x0008_¼(@_x001A_ïàúAí?{y_x001A_Ð_x0012_Î½?t_x0016_q¥ë?bîGðÍ`ÿ?¶+3äô?ºOîYªÔ_x0007_@WÄ¿n_x0007_Ö?3/_x0010_©_x000B_@Èwï+MÛ_x0010_@×!_x001E_OÜú?a¯_x0001_X)_x0007_(@@ÿ«_x001E_@¾à_x000C_ðô&gt;î?­q}sú?pvpô\eé?ÿÒW:±Ä_x0010_@×V_x001B_#6_x0011_@C&amp;;lFoò?~_x0003_ó$_x0002__x0003_ Éò?(_x001D_@_x000D__x000D__x0001_@ÆhÊmQ'@¡Û/(}_x0002_@/ðW_x0019_YÐ?_x0001_§_x0007_Ñ?ÚGoÿs_x0004_@V_x0010_w_x0018_×ü?o©ó-7ùÊ?_x0017__x0003__x0015_nëäó?÷_x000B_Ñ­ï()@¦1_x0010_xç?r_x0006_(_x0012_r(_x0015_@_x0017_¢Æ·_x0002_@í¦½_x0011_0x+@äù$^_x0014_@G+_x0015__x000B__x0003_@Á®Jïê[_x001F_@wèA_x001C_4»æ?=_x001A__x001E_¨Ø$@aáÓ)']Ö?×¯©J4Ã_x0003_@P_x0017_¥]û?$Év(á?Þ°¸2Êí?O§d-ã5ø?ËML_x001B_¥¥/@Þ³ gï2ô?n_x000C_¾_x0007__x0012_ ï?T\ù_x000F_Ã­_x0017_@!t_x0001_'ø _x0017_@_x0004__x000C_o8â_x0011_@_x0001__x0004_x¨_x0006_0m½_x0011_@Êî@ÍD»û?w¿S_x0001__x0008_Bü?kuB|Bò?û¶_x0013_-ß_x0003_å?) _x0019_d,ð?_x0004__x000B_G_x0018__x0003_Ò?Ò	k²_x0003__x0005_â?;Ú¢_x0001_7×?Uÿ\óÃè?¨%RææGÛ?d5UÆ_x0002__x0005_@º©¤-?6_x0018_@[áQÞÃ`í?_x0007_÷_x000B_&lt;Æù?~_x0007_ü_Óã?9ÀO5½ë?¯îræÅÎ%@,{þ¼=û?4Ò_x0015_H;s_x0001_@B_x001D__x000C__x001F__x0012_f_x0010_@_x001D_Løv@é?Áæ¨_x0017_°²_x0010_@Td£ÅX¤å?_x0019_Èí($_x0004_@sn_x0011_2Æ&gt;²?µ|KýA_x000B_@p[Ú_x001A_¡Fè?5v©þ	@Ìa7Ï_x0013_O&amp;@SnR·ê4@9_x000C__x0003__x0008__x0006__x0001__x0003_@1;oÒ&amp;Ú_x000B_@âfH_x0003_Êæ?MLýw5æ?«_x0003_¦$µ_x0004_@½`¶÷?J4ÐOä_x000F_@f`_x0002_~_x0016_1@`_x0015_±_x0018_»½å?Ks_x0013__x000C_Óö?xU©ì__x0004_@&amp;EFà_x0001_°_x0001_@_x000F_ d_x0014_{L_x0007_@yPæd½XÀ?J_x0019_Zj_x0007_!@,ã9î¥Pë?iK`_x0001_N.þ?'ø_x0018_#,Ú&amp;@ÎxÑ¹Ïù?_x0014_äôÎóf_x0007_@Ü©ÒZ©¶?&lt;ÃÆüG_x001D_/@Mh¾MSÊ8@+Úh¾_x001E_÷ô?ä_x0012_ÌCM_x0005__x0018_@rÛº÷]þç?Ò2hKp.@Mú?ã©ã+@`ØTÛÄú?_x001E__x0013_·ßê?¡'_x0008_¤¯Cû?j92ÔÅÜ?_x0001__x0003_¤ª¸ÖÔø_x0002_@.DÃKuå?õS¡éçB:@TG#ì¡_x0015_&amp;@êÅD½Â?_x0015__x0013_©{v"!@_x0008_¼_x0012_âG_x000D_@»kÓ_x0006_)_x0005_@&amp;ô_x0001_àÊ_x0001_@84)|jpñ?	X;L_x001C_@×·Ë_x0017_h_x0014_@LG±»Ã«_x000C_@l½_x0013_ýoÙ?Óí&lt;°°_x000D_@¬_x000C_§ª¥Û?Õ}¯|©¹1@ÚØÃÓT_x000E_î?ÊÈè_x001F_Õ?`Ü_x0004__x0004_{e_x0002_@¶¼Ù$_x0014_8ì?¶fòMÕ_x0017__x001E_@CÙ_x0019_[Të_x001B_@_x001D_Ñ_x0003_v³Á?Âü_x001A_£?ï?¯M¡i©î?9r6E_x001A_@@ÞyÊ_x001A_@Gñ³0F_x000E_@H(wúeð?_x0014_ÜÈF|_x0017_É?¥tÇ_x0003__x0008_öâð?:ãÀ,¿9@ÓGÒÛ_x0014_@8_x0019_)_x0008_aæ_x0007_@_x001C_M_x0019_T®%_x0011_@_x001F_þ`ý»_x0015_@Ö_x0014_±|%¸_x000B_@1_x001F_à_x000E_¿_x000D_ü?i\:Ø_x0018_ù?V0$_x000C_'î'@_x0018_Ë_x000F_.÷_x0006_@Ô_x0004_g=4²_x0019_@/m=þ _x0001_Ä?À_x000B_n_x0011__x0002_3$@»t¦Bæ!@mÜ»,ô!ú?ñ_x001A__x000E_Õ_x001B_,@È¶°ùdñ?fâH-é÷?æF_x0010_Í3_x0003_@ÓKRf'@_¡2Øº§¬?ü_x0008_^e3Üö?ÿZçÍGfþ?K_x0005_X_x000D_kð!@ÒÂ_x0005__x0003_û_x0005_@\µ]÷_x0003_@ØÎ_x0007_c_x0008_Då?7~ÿ5_x0003_ù$@úðÄ|vÄ?mÕ_x0014_Ãz,Ý?³ä_x0008_ùc#_x0002_@_x0006__x000B_{il Í_x0001__x0012_@Ýú_x0018_©Èu_x0001_@X_x0012_ü;ÿ=@öP1á_x0006__x001B_@öò(_x000B__x000F_öÕ?ÕÀðC©Ø?_x000C_¯aàçÕ_x0010_@ÕP{2~â?_x0017_)ï_x0017_`&lt;@&gt;2Åv»_x000B_@öXEWõ?+_x0006_2_x000F_)¾?&lt;AçºÞDê?nÙ_x0001_Ëõ?E¼_x0005_ çë?ÏÔi_x0008_ë @£Òj`H(@iµ_x0017_ç_x0005_ì?&amp;Év÷~Ö?2"Ç_x0018_Çü?zwà$ô_x000E__x000C_@±_x0014_R¶7þé?¡ôAµá?yßéb_x001D_@´wOèÒ._x0004_@¿üL_x0011__x0007_2@m_x001B_	Ëº4_x001E_@5{8_x0002_ÅAó?Ñ_x000F_`Rö_x001C__x0017_@¡@_x0013_zY8ú?Oª&lt;·X_x0003_@_x000F_Ä07_x0001__x0007_ß $@Àö_x000D_ÿÝl_x0008_@à,;_x000E_@½EûÊ_M_x0003_@µâu9WÞ?u_x0011_È_x001D_1_x0012_@ùÂMy_x0006_ø?+_x001C__x0005_Ü_x0004_¤ä?&lt;­_x0006_H*¸?_x0015_ÅÜi×É?_x000F_ðµoý?TÊX[§_x0004_Ï?_x0015_._x001E_éÆ_x0003_@§_x000F_Ì_x000B_0lÈ?l»©_x000D_û?5 ½_x0008_¢&gt;Í?VZ¾"%@_x0018_z)_x0017_$ç?ß7\[_x0002_@ÛnÚj_x0004__x0008_@/äa&gt;m	_x0006_@oÄB¶¿¨ @§nÎ_x0019_ÝL_x0018_@­ÌH_x001D_4¾Ä?àA`¡3ã?· î[_x001B_$@ÒÌ_¬ó?ÖEK_x001E_~¸Ì?»ä_x0003_zá_x0012_@_x0010_îÍH_x000D_@	@sle8_x0006__x0014__x0018_@©IGÆõ?_x0001__x0004__x0005_á_x0017_Â_x0012__x001E_û?(õ_x0012_Uóö?­_x0005_?Þô_x000E_@Jã¥_x0004_´;_x000C_@ë_x0004_mùØ_x000D_@_x001E_U}×;2@VTù&lt;ûf_x000B_@}_x000E_è,Îþ?Á	§xxrÞ?^±ýÇf_x0015_é?ð0;ËÊ_x0018_@o~KX%@4¿TÎ]ù?Y$a_x0002_x_x001F__x0001_@ûîAò(@Òd:uðî?E-_x0012_\zÊ??s£!©_x000D_@_x000F_±}ß#_x0010_ì?½_x001B_e®4à?nËßÆrê?xÒ;_x000D__x0019_\8@þå½Sþxñ?°U_x0019_,Ì_x001B__x0005_@¦_x0010_béõ_x001A_@=:ðà«_x000F_@/î_x0014__x0003__x000B_*@Ìû_x0013__x000D_¢_x000B_@¡÷¦_x0002__x0012_þ?Ú´_x001C_r÷_x0011__x0013_@u#gÿ£ø_x001F_@üç__x0005_	cùì?Ãþ_x0016_v82õ?w_x0012_¬_x001E_á©ø?J®zï~eø?Ùhði±x_x001B_@®¯è©Ô»_x0006_@_x0018_D_x0018_H6_x0013_@Á¶_x0007_è±á?MK_x0018_¦_x001C_ï?p®³¾è_x0010_@ãti_x0011_lÆÙ?´|_x0019_~màï?W0Êçr÷?-¿B_x0017_WsÐ?AB"Ò7(ó?,U­Zs½_x0001_@Cy_x0018_Q¤f7@q_x0013_~ûÃ#@á¢ñé¾_x0004_@_x0018_ýj²_x0002_è_x0018_@_x0003_	Àòâ_x000C_@_x0015__x0004__x0010_©6÷?ãY;·cÝá?_x0010_AÉøðÖ?z_x0001__x0007__x001E_xæ1@»ý_x0008_N¥mü?N1òÎµÃÌ?_x0006_õ¶_x000C_@_x0003_|7$_x000F_mâ?ÖÀ[ûô?_x0013__x001C_÷{'_x0008_ñ?½äµ¾x_x001F_ÿ?_x0006_	óÝ	Ë_x0008_Þ?	¹~_x0005_ðe_x001A_@ÝþñØY_x000B_@y._x0019__x001C_@_x001E_ßHÚû_x0015_@Whn.Ð¬à?_x0001_rùd Êß?Ó/¤Ø÷?Í¨è_x001A_:?ß?v­§Ø_x0004_á?_x0015_@Ï6»?J_x0002_¬_x0007_@_&gt;[8Ïz_x0010_@1±/Ù_x001E_­#@Bôé_D_x000F_@Ü&amp;lÇ)@à-A/&amp;_x000D_@_x0017_ÁÑ8Uø?G$_x000B_9Qôø?U)ºH=_x0017_í?X»_x000F__x0004_ð?W´t{_x0016_ÿ?a_x0016_®³®¿?vlEÄ²n_x0002_@½*D _x0006_@_x000C_¹~0ü!ü?_x0017__x0016_Ã-6@³ììÕ_x0012__x0015_@_x000C__x0015_µ_x0003__x0014_0@_%_x001E_,C@_x000D_@,KÞ%êUÇ?íØè_x0004__x0005__x0004_í_x0001_@cGòS_x0012_ßñ?L\@î³(_x0006_@»4@Áô_x0008_@FÎ_x0015_åÝ?Øé_x0012_«Qö?á(_x0015_÷#Y_x0015_@®øøk_x0007_kÚ?Ku!æã?¯HaÝóÇ?Ü_x0019__x0018_=ëÿý?%	¦0_x0008__x0012_@¦UòÑÙ%â??9t(.É_x0008_@_x000D__x0018_}9*Dù?_x000D_`á´1(_x0006_@ózÚ_x0014_à?:_x0013_¥B._x0003_@ÊÎæJÕÓ?Y_x0001_¿wÀÐî?ÞÛ_x0004__x0005_ùä_x000D_@ÎTVúòã?-ÆÀëù&gt;_x0006_@ñÎëç'ø?±ÞìÏì_x0011_@÷¥3¶|	@3_x0002_@Xl_x0008_Ü?ßé» ô_x001D__x0012_@?W_x001C_]|_x0006_@t_x001F_/ÙItð?j¤ÎÉ_x0003_@:ûj¶Ñl_x0016_@_x0002__x0006_ë_x0007_ZÈz)@1N&amp;Z`_x0019_@¦Ôã9_x0012_@m?i=ì_x000E_@Øü?_x001E_ªáv¬×°?þÌq_x0011__x0012_@zþdék_x001F_@ývàöy_x0003_@Ú_x0010_/ 4pó?nÌ}"#_x0010_@Ù-ï$_x001D_¡ú?%z(f÷_x0002_@\»n®áû?aæ_x000C_Yã?YoaOÎFñ?._x000F_påç?)ÊüWbò?_x000B_rÑ_x0014_3_x0001_@dv·¨x_x0019_@S®4k_x0017__x0013_Â?Å*6_x0013_$}É?°_x0019_Pw_x001B_Ñí?Ç_x0007_X_x0005_hô?_x0012_,ë7@@Lõ*_x001E_D2_x0005_@k^á¶vÊê?ÀÂéTýVâ?°01ËØ?zPëé_x0016__x0002_a@?%	Øâ&lt;_x0004_@ÅzÖÿ_x0001__x0004_Z_x0005_@0Tå_x0005_ë(@c_x0014_ûég=@_x0005_+3s}ó?z÷ßí~_x0018__x0016_@3§NªÍ_x0006_@ÍÏ¤_x0008_@ÛÇb_x0006_¸É"@¿_x001E__x001B_÷Ú:_x0019_@ÈqE~_x0013_@ü0JË_x001E_@ð?àZÜU³Ù?Õ_x001B_ä_x0017_.Òÿ?5kYMF_x001B_ë?.ÚiA_x000C_ÿ_x0003_@yÂ5¢_x0016__x0011_@lütëÑ_x0011_@_x0003_%v×R_x0002_@ø_x001C_øÃçÞ_x0008_@_x0002_þ{Ãâz_x0012_@¦pÁYé?}vOB_x000C_\_x0006_@IÉ»²ø?p¤½ÿþ[;@Ë|-ÔÑå?nÕXYá'ö?_x0010_ö*yìÔ?_x0017_5#n_x0013__x000F_@ø_x0016_ZèT_x0010_@d_x001C_£/Ë·_x0014_@Ûý¶ðæ_x0006_@i|_x0012_É_x001E_t:@_x0006__x0008_¥»'¯_x0007_@²Ø_x0007_Yå_x0014__x0003_@fPh9_x0002_@_x0004_¥¨_x000D_«_x0013_@Iv±ù³+@AÀá¡Pî?_x0005_f_x0018_I¡Üô?½H ~ÜéÐ?d_x000E_ã(U÷_x0013_@t4Þ©_x000F__x0016_@lFåïê®"@¹_x001B_Á_x001C_&lt;Ôß?¯ò;_x000B_@zÁÈçú?xA;»VUA@®Çj&gt;G2@ GgÑò__x0003_@,ÑçØ"Ô5@ñýp/)&amp;@ _x0016_Tu_x0005_c_x0011_@7++â*_x0007_@qü9_x0008__x001D_@ê]ÊÔ¢Ü_x000C_@â_x0013__x0001_Ùl_x0005_@_x001A_Ïkw*×_x0016_@Öå_x000E_}_x0011_@{_x000C_ï_x0018_¸@Ô?þw_x000B_²_x0019_, @*_x0011_,a*@ËôTÑöò?ÍÕð;@E§È&lt;_x0006_	î±_x0014_@n	ª_x001E__x0016__x0016_@:b¿fõÁ'@ ;QÏ?ÜÛæ_x0015_j_x0004_@¥ä|·ñ;þ?È_x001C_wN+ç?I#©_x0004_há?sÍ?¯M8_x0014_@2½èH&gt;6#@Q¥_x0016__x001C_¹I_x0011_@æ?Ö_x0002__x0013__x0004_@F_x0012__x001E__x001B_gN@OÇ­	@+¬îE:_x0001_@_x0002__x0004_~{Î_x0013_@!XþG_x0007__x0005_@u!ü5Kó?_x0008_'_x000B_`©Ó?2=s_x001E__x0001_@Â­¦"Ì9Ï?3ìØ_x0001__x001E__x0005_ô?&lt;l¤÷D`0@uU	Òø_x000C_@j¥_x0016_1Ç_x0012_@³oD¡ã&gt;à?Ù_x0006_	%hOÅ?ïuF¹æ_x0003_@w_x001D_&amp;»+ªÆ?BñeJÁÜ?RØ°I_x0006_@_x000C_&lt;gêk_x0013__x0002_@_x000D__x0014_ðZ&gt;ªô_x000E__x0010_@&amp;qw¦_x000B_ë?Ñ£_x0002_:kè?,s_x0004__x0018__x000F_@ûÒc_x000C_?_x0003_@N_x001A_ù_x000D_û?_x0013__x000F_ôòì?öÜÈ9Tn_x0007_@B½Tá_x0004_@_x0019_ _x0016_ûú7_x0016_@¹q_x0004_GaG_x0012_@;.XØõí?8_x0016_w_x0012_KÇñ?¹_x0005_³¶ò;_x0010_@ømH_x000C_~Fù?3ßOÃì?_x001D_!tÈ"_x0013_@5L'1º×?_x0002_&gt;_x0006_Ô[@þ_x001C_Hxv'ä?»¤¨y0Ý?5Ö_x0012__x0002__x0015_Ó?Ò_x0011_	Zåð?/_x0001_{EÇ?ÕSH´æ?_x0005__x001D_Ò8Sòâ?_x0012_X«=_x001C_H_x0001_@,_x0010__x000C_à_x0005_ã?Á_x0007_Ç6_x0004_ã_x0001_@9MáÙ_x0019_@&gt;ï_x0008_ ýÜ?_x0003_8Fí_x0005__x000C_e_x0018_@*ÔØ#)e_x0005_@b!_x0004_AËÚ?ñ_x0017_^|ç8Ñ?ðg¸·mÐð?ö­ª_x001F_HJ@ð¶ê_x0008_()_x0008_@_x001E_Qöè?(ÞZ µ	@©d%_x000D_ºCÿ?_x0010_/Fè	[_x0016_@æQj6êÒ÷?ëËÙ!@&gt;óH:v_x0003__x001F_@42A¸uù?¯Æî â³ã?ÌÖº¸^_x000F_@´VÉïÇ,8@÷2Xf­Ö?y_x0017_ÆøÎç?_x0010__x001B__x0002_ä½ÌÐ?¹_x0004_e}_x0007_¤Õ?m6¤·_x000E_@aUýãfÚ_x001C_@1T-_x0006_»ù?_x000F__x0013_9VL_x001B_@Mh_x0008_k¼Ô?ÁB=³b*ù?Ê÷ù£X_x000C_@_ùõ¬JÇì?±_x000D__x000B_V%_x0001_@ð{(a_x0002_µ_x0012_@_x0001__x0004_±3ZN_x0013_@éaÞÜ*Ã?&amp;¿åf @_åk~¬_x0014_@ºÉûá¨_x001F_@uuWoé_x001D_@_x0004_-y9_x0006__x0007__x0015_@aæ½.è?ï7_x000B_U¸¼_x0001_@Éùæ_ á3@Û¢[Iê×?Ú)D{F\_x0001_@÷·ÀAj_x0010_@4&amp;R]Mòõ?#fì_x0013_¤ü?_x0002_ôgýï_x000D__x0003_@¢_x000E_a_x0010_,'@rÓÚwß?_x0005_¯_x000E_°T{Ó?!½!ø%.@­_x0013_iõ?1ÎìFO¼ê?Sð4EÇ_x001D_E@½-_x0007_È÷?õÄX¶½_x0003_@_x0006_éMR+«7@ßÅùR_x000F_¶_x0013_@?ýIðÎÂ.@_x001B_Ùáè?-#Ë_x0004_pÏ	@:*¬ñGÔ-@_x001C_¿ÂD_x0003__x0004_æ·ó?ssî'T÷ä? àüny/@dµ5?Ê_x0010_æ?+ ÍÀ,)@ÿH×lºÿ?@!`®&amp;@à_x0002_mmüê?ôZWeù?3ð°Lw_x0002_@âÕ~__x0018_@÷kôÅ?ßfYÃãÞ?4Õ¬U_x001D_@Öð9=Ï_x001D_õ?_x000B_ºª~Î?&lt;»_x0001_©òÝ?£^ùd_x0004_Ì?4W£ËÍÖ_x0002_@ÃÒ¨ð¨¬ì?ã_Öº_x000F_@(0pö?ð©ë_x001D_ÄÞä?ìÝ³_x0017_á_x001B_@[sÉåÅ_x0016__x001A_@êé_x0006_Þ Û_x0006_@ÕN_x0004_÷bÀð?_x0018_­¬EÞ_x0017_@CÿÌGêü_x0004_@_x0012_Q°ñØ?4NrvµÚ?5T_x0003_g_x001E__x001D_@_x0007__x000B_PÚ#ö?ÓDa¯Íq_x000C_@_x0016__x001A_©ó3Uú?ßÐØ2ÌWô?ù©,èëAç?=Á~_x0019_®ä	@hçRÅ$@Kkû	P_x0005_@Ä1ZÉ_x0004_&gt;Ü?_x0019_Ó_x0012_ò=y"@¢_x0019_³Úa_x0001_@_x0006_lÊÕòÏ_x0002_@¾}»O_x0008__x0011_Ú?ª%îô_x000D_®æ?_x0017_äs¾ß_x001F_@_x000E_@ù+í·_x0005_@½X:|_x001E_Ùã?w_x0015_@ªÁ§ò?ªy*	3Êû?Gcs/aIò?f_x000F_t._x0002_á?¦¦ÝÍs(ï?6µ|_x001A_9_x0003__x0014_@hs_x0016_L¢â?lSË_x001E_(²_x0011_@«}_x0004_Ð_x0007_Ý_x0011_@ahË·¢_x0007_@ÁÕÏ+z_x000C_@Jl_x0007_[ë_x0019_@Ìw&lt;nx	@wt_x0011_Ê½_x0002_@öüéµ_x0001__x0003_¥ñ?F_x0007_Ò²_x0010__x0017_ñ?J)qq_x001E_ð?8XQ_x001E_þsÑ?_x0001_2g^_x0016_ô_x0012_@Ç`ZÔ_x0018__x0010_ø?±c?e&lt;²_x0002_@ä½drÜöï?íj­^}Úõ?T¯×Ðà_x000D_ó?|ebÎ_x0005_£ð?ÃºÔ¢¢ô?Ü-ÁÑúê_x0004_@H³¦_x0015_¬½þ?Á8P { @¼MÊÇAM$@²%ßÈ_x000C__x0008_@:e.é_x0001__x000D_+@¥D/?Ðó?p_x001A_á(/Æô?Øsù¦gÊ_x0004_@_x001F_ìc_x001F_^ð?×_x0006_#p_x0003__x0011_@ms^aÁä?mYÈ5B_x0011_@hª_x0004_	'Ú_x0013_@_x0018_Ìþá_x0016_|5@_x0011_Öðìî(*@·C³ï_x0016_$_x001A_@ÿø_x0018_¾sº?_|_x0001_Ùöá_x0002_@_x0014_eU_x0005__x0002_@_x0006__x0008__x0013_°lÙ_x0017_@ü¢O_x0004_Cð?«Xí_x0004_	@F_x001E_	F¯­þ?õÒ`2p._x0008_@øù õe_x0013_@22ýÖ5å?¶Ý_x0003_ _x0001_@D_x0012_¹_x000C_wYï?kÆ¬.Ú.ö?ÛÌÀ^_x0007__x000C_Î?!4O%@¶a_x000F_^ÞÂ!@^Ý{ÃÒ?²ÎX'c[Ô?ç_x0014_+3P=_x0007_@_x0017_qNØ_x001D_@É`¿_x0005_@$¾_x001D_H_x0004_@óÎÆ_x000D_G_x0001_@Ðþ_x0005_ÈÞ_x0012_@_x0017_a:_x0002_?VÕ?}ü1¼_x0004_Þ0@HLúôÔ_x000F_è?Xá¤?R"@×¿_x0016_ûë0@}&gt;^`û?:_x001C_mM_x000E_@\U|Ú_x001E_ 4@`Ð_x0007_nrÖ_x0008_@(_x0018_"Vn_x0012_@_x001F_Éá_x0001__x0006_R_x0015_ @yÂÞC0_x0004_ú?Ò_x001E_³@_x0008_õò?]Üà 6ü?_x0003_(~1@-5-Ñ[_x0017_@î_x0019_;x«Dõ?#wì:cöè?ù_x0005_÷eµoË?Þ:ÞBàæB@í¾_x000D_¢_x0007_ü @[ë_x000D_©N @_x0013_ãÅkùü?¢©_x000C_pn6@gõÿÞ_x0005_@UG0Y(@ä_x001F_B_x001F__x001D_¹0@=*È«wè,@_x0010_åý+_x0013_¶Þ?È¡§s_x0007_@[ya$ó÷?Î!_x001E__x0008_Cá?ý_x0014__x0002_~R_x001A_@_x0003__x001A_à¶ñ?zQ¢ûÒ?ô~4_x001D_¹b"@]se°_x0016_@óÄ2_x001A_³õ?4¬eÃ%s&amp;@õe´ÀÜu&gt;@_MR-è_x0012__x000B_@¸I-Ügð?_x0002__x000C_¿4W×	ò?G_x000E__x0013_ï_x0002_@We»èûñ?Ø_x0018_9Y`må?± ê_x0016_ Çà?4qÖ¶÷_x0014__x000E_@ÆD,ÊYLê?ã#MUr«ú?&lt;lÝæõó?_x001C__x0007__x001D_rÝý?v_x0008_S[¹_x0007_#@[f¹¡)P_x001E_@%:^_x0005_¡ë?_x0003_k"ÏÒ_x000F__x0007_@_x000D_¶X¥_x000D_CD@³8³_x0016_æ#@G#+5Ù?#hËö£ö?gòèÆ_x0001_@_x0004__x000B_¿Ð4@¤~!@0R"&gt;_x0015_@QÂ²èfÿ_x0001_@Ü÷_x0010__x000E_¼ð_x000F_@¡+¶_x000D_dðA@(5ÎõqB@AkR_x0005__x0012_G@_x0002_Ö_x0010_1 À_x0008_@Y_x0018_8ëÐ_x0005_@-_x0006_{vÕñ?Ï¥ñZ¦û?J_x0001_`_x0005__x0006_»eì?xó_x0013_vé?_x0007_\_x0002_|Ý?Ù¸!G·öð?¹Ø@¤c_x0014_æ?»uS¨.s#@_x001F_J¢_x0018_ñB3@ûîÄzÖ_x0004_@±ø°ûàÅö?Ò)ú­´ô_x0006_@_x0011_ãïä?I;ÍËÕ4_x0008_@cÅÐ}Ü_x0003_@ÿs._x0018_NK@_x0001_BðâôE@îAÈkûþ?ÇST¤­ç?øÐÁçQ_x0017_@_x000C_bÕl¤Cì?5q\I_x0004__x0011_@rºÌ°`	@6éC»\A_x001C_@Ã_x000E_Ë59_x0005_@ÕÌì_x0013__x0010_@ôLÀ_x0005_®3@|ÈA1@_x0005__\_x001D_Ë_x0015_@®¿_x000F_C_x0002__x0006_@F{Ø_x0007_è?î§p]âõ?{eh_x0002_/ñ?_x0014_ýÎâ1ú?_x0007__x000E_ë*ã,¥ @xÖ2p %@ÔÈ¶$éÆ_x0005_@Ø_x0012_î&amp;fd_x000E_@Ç&amp;&amp;_x001D_-_x000C_@÷Ú¬_x001A_i_x0002_Ó?ul§\_x000C_l_x0011_@i_x0008_0_x000B__^_x000C_@#_x000F_q_x001A_.,@_x0013__x000D_ªÕ?þ&lt;Ã¢]_x0010_@ó¿·»s_x0015_@x_x0003_î©¯Ú_x0007_@R(ÑêE_x0015_@L_x0017_,m%µ?FÚqÂË2@Îl1u_x0006_@ú_x000B_ÚC7ËS@_x001F_É4¯öÚ?¢äß§¯ý?ÎXÇ7¼_x0017_@¥BÀ_x001A_ÿ_x001B_@æ)+î¬_x000F_ô?Ï1©_x0019_mÜò?(yc_x001D_Í£_x0006_@ú¤_x001A_KÕS÷?©¦À0Àwõ?4¦sC`	@½;Ü-@ã$bð?_x001C__x0019___x0001__x0013_q_x0018_@°í_x0004_µ_x0002__x0003_´_x000D_÷?û]Æ¶/Eô?^&gt;ÿ³_]à?'Ï_x0015_w)ô?Çb_x000F_ý?x_x0016_k)¤]ó?øþ 'ß?`_x0017_~ò¯!@ÏRÂjK÷?_x0006_Ý%§_x0007___x001C_@ëý°f0l_x000D_@ºï_x0003_D`_x0013_@n2ïß\i_x000E_@±ýïcçáæ?çÞ©_x001A_!#á?wÓ:Ç¿ô?n_x0001_;_x0012_Uö?_x001C_Ë¿¨_x0001_1Ú?*&amp;_x000E_¥ð0ò?²®ûF_x0014_@6Sï/f_x0014_@ ÊÌÓ«(_x001B_@¤lvÁõ_x0016_@ÀÆ'ö	ãÑ?_x000D__x0013_R`ÝXÛ?¿IVI_x0008_@sé4öýÓ?Ô=Ú9±ô?qE/P_x0004_@ç_c¬ÝD#@_x0015__x0002_«HkÏá?¼©_x0003__x001C_@_x0002__x0004_&amp;Z-!ùEØ?×õb(tä?ý_x0001_n3v_x0008_@±Og7_x0004_"@áõ_x000D_µÖ%_x0014_@®ëElTH_x000D_@/"_x000E_º#@NûÀ=_x001D_@_x001A__x0013__³A¤î?ìc_x000B_ÿª_x0002_Q@Õsí&gt;ñ?ïIÐ_x0003_Wü?ûá_x000B_lØ?«å^_x000F_@@Îër*=!@S}ð_x001D__x0002_Ð?øøp(í?_x0011_}%_x0012_j9	@´Í=&lt;ý?_x0010_A	%úvH@_x0002_[_x0019_÷ÿ?}¡´v¦ö?_x001C_¹$µ_x0018__x0002_@_x0017_µÞÊ&amp;¡õ?_x0007_QSÐó?6HûOQrà?álà_x001E_hl_x0006_@Üæ1¯_x001B_-@ÃØ_x001E_¢¥?¢«Î_x0015_¼¿ùyò_x0015_Wé«?3â1i_x0001__x0002_ÃBµ¿ÄìzÙo·?ï¡&amp;|G´?_x001E_Y@q?W¢7¾²þ?_x000F_"éÛ¨?R~TÓD¸?_Ö=1ÊÁ ¿;¬#Ü2_x0008_·?áª\mµ¿ÙÑ3_x001F_èa©?!{K¤+8ª¿¨«:¬G©?UÉ&gt;ÞSu?;ÌÇ&lt;¹¿sîä_x001C_õbq¿U4ç¨_x000F_³¿m?J	Oµ¬¿Ïñ_x0008_Èåk¿î_x0011_¦	_x0014_³±?µ\LcÐ¥?4_x0007_$k»¿_x000C_P×G_x0004_P¿»&lt;4I*m?_x001E__x0004_[+_x000E_?d!H/À?ÐÆ±_x0001_@T¯¿_x001A_§_x000B_2¿ÐìN_x0017__x0017_	·¿_x0004_8¸ý§?²cT	3á?_x0019_îX¶{wª¿_x0002__x0005_ë_x000C_}&gt;æ¦¿(µûjöw²?7Fwø_x0005_bT¿_x0005_Ñ_x0001_Ó^Û³¿á¯{µ%ô¢?¥ÁdäÝ© ?îðärùº?_x0011_§&amp;à;_x000C_¡¿Äk_x000F_QM§?/þ°¿Tt£?ÌÝb³Ú³?5UoçÀ¿þYy©n?A_x000E_É_Úv±?(_x000F_hte_x0013_?9&gt;kC_x0004_¨¿ÁqGxt¶?À_x0019_Ããb_x0015_Á?ã_x0013_áËµ?oCt_x0014_ët¤¿_x0005_?_x000C_ý_x001B_¨¿¶Çî?&lt;s²¿È|__x0017_¢?ykK®$%¿&lt;Ó¥ßAK¡?ñOu¿m?­_x0006_avÙ_x0015_¹¿Íº Ùi½y?¨KYñË ?1sun«¿w_x0008_UÑ9q¿[_x0003_Ù$_x0001__x0003_S-?_x001A__x001C_Í_x000E_Tu´¿Ô§;}åÞ«¿_x0010_ð¥_x0015_³¿µ]ûßÀ¿^ô_x000F_fHÁl?·_x0017_ê:J¸¿½Í&amp;.9_x0008_¿UF¹ýÔ ·?Dö_x0004_üW_x001D_¿»58_x0012_÷UÄ¿_x0003_ãÈ_x0014_V?Ü_x000F_ô¸_x0013_½¿#Q_x001C_b¤¤?´â[Ò_x000E_¬¿2 {i¦?ç&amp;4êQ§?7USe  ¿s_x0013_ù´ì¹¿G.wÝÑ®?üFÑÙ²¿P+¹Òþü©?_x000F_gò/ ²¿_x000F_pßÓK°?®ÞA4E«¿0JzÑ®í«¿_x001D_ûñ ©·¿8j_x001A_êh¤¿ý_x0008_ò_x0002_¡?o¯ç/'¿] ®îE¯?âª]_x0002_?l£¿_x0001__x0003__x0015_ê	*_x001E_­¯?ñ$Ù¦ðZ¿_x000D__x0015_(F¾£?êb©ûú¿_x000F_ôÂg·û¿ðÆ»FÚ¿ïwL_x0010_È+H?®Übß±?_x0018_/@K¶ ¿ï®',¸°?	Ìé;¬¿m_x0004_¥_x0019_P¥?:v£-íÈ±?TZ_x0011_]_x0015_Û¿lsÒCÃ¿X}³¾-Ú?_x001E_Ù!Ý_x000B_/°¿N38k_x001B_°?[ðO_x0005_'¿_x0015_Oÿª¿_x000F_KG_x0014_aíÄ¿ñ[_x0018_UB?ßX8¾$»¿nIPï}¿þª_x0004_õ*©¿(Meµ,0±¿_x0002_ÖWiÁ¿Xº1¨þ±?9_x0019_&amp;ó_x0002_}¿:³æ_x000C_:®?(²}¿~ät¿vc:;_x0002__x0004_#]w¿è_x000B_¾3¡d¶?;¬YüºW¤?çùFµÉ·³¿³Ñ_x001E__x0019_¬¿EqLC¾?_x001A_©5s_x001D_ð¯?= ±È=¿¹&lt;_x001F_Ãm}À¿OÁÌít»¯?ã_x0001_Öb»?jÈqóP¿h ¨çµ?ýV~À_x001F_ì?ÄÚÂ¦D¥¿þq_x0007_ß¶iÁ¿LÂ_x0004_´Í?&lt;úüÙ×À?¥¢uZ_x0003_é¿~áöÒÖ¶¿_x0005_)1Ð±áv?IúVy_x0018__x001A_¨?p\z?\£?ärêÓ¿_x0019_µ3Ky¡f?¢Ô;´¿"p_x0018_ñxÁ?DA?§?j·;£å¥?²=¾_x001A_²¿kÛçÑÝºg?¾_x0016_KÁ±á´?_x0001__x0006_C~úª4à¥¿_x0005_¹8giÆ¿¿IÁó ¿_x0002_zpÜ6¦?\ËUï?ÃF»_x0005_µ?¤²ð£_x001E_L¿äTæ_x001E_Þ@¯¿m&lt;ys/	¸?jý_x0004_	  ¿­_x0011__x000D__x001F_ßÕ¶?*Ht_x001A_q_x0016_}¿._x0014_Zöæ½?eì$¨ïÁ?ê|8&amp;_x000F_g¡¿hHD¤%¬¿_x001C_dàpÅ]¿±qiY_x0011_§?z°EC½í?×ïÄ+Þ?Xõ³Õ¤¦?_x0005_8 _x0018_§±?Ðn_x0017_3J²¿u9~}_x0003__x0006_ ?6§©`·,R¿_x0004_*ãï¨®¿f_x0010_A?_x0018_}ÒÐ&amp;¥?eÌ2á¿¼ËóÜJ_x000F_¶¿_x000D_¼d¸3j?_x001A_ç0È_x0001__x0002_?&gt;ãäÈë¿_x000F_ø_x0015_Ù¿ÀAÚ_x0006_q?á2_x0003_÷²?_x001C_fC?3/_x000C__x000E_c¿ª­¯þZá´?ö:vK£?L&lt;éoYc§?¬Ñs]Ë­?ôêv3&gt;¡¿(ÊXAS¢¿Ð_x0017_ynÀ_x0008_ª¿çÄ·_x0017_û¿_x0016_¨ª2_x0003_ô¢¿_x001C_ÄPBê±?~8¯]Âª¿×!Ð_x0012_¤Å¿`¬&amp; cý£¿+û#¯_x001F_À?@b¢íµ¿A\öD_x001D_·¦¿b-¸¥)»¿CFt%ðF¿ø*gukZ?û_x000C__x0015_èöD¿_x0010_òè_x0015_2Ù?/q=ÕÀ¿¡_x0007_1®¿0®_x0007__x0013_¿{¸?_x0007_N"Ê_x001F_ª¸?_x0002__x0007__x000B_ËÎ_x0006__x0004_£¿7ãcÆwÐ¶¿_x0012__x0010__x000E_õ,¹¿T_x000B_EJKº¿=^¸_J¨¿²Òó5§¿³õ÷ä²?Ûm¤=´¿B_x0018_9Ø_x0006_§¿w)U¬î¬?NïÖ&amp;_x0001_ã´¿súæzêNr¿*aÿGoÍ?þ¡_x0016_P×^¦?×Ç_x0019__x0005_¾¢?_x0006_ú/_Â¿_x0015_'fØ²Nµ¿0_x0018_YÏë_x0007_¦?È¬m¿v_x000C_Aëúf´¿6( ùP¤?;eÉ;dê?ð¢ßÌ¥* ¿Ï åçº4?A ê_x0010_p·?n_x0012_1	d?ã¯¼`¦_x0003_«?ÿÜ½lÃ·¿ð%ÆÉ³M¿_x000C_èwMøþ³¿Ð9q_x0008_¬¿X~ø_x0001__x0002_Ä_x001B_?´¿{U·¿_x0003_T&lt;á_¡£¿6ri-¿è)S_x0011_8Ú¡?J_x0018_I^[h¿HÉ3Ïü¿&amp;I=h¹v¿B\f2À'´¿ã|Z½ÍQ?fù«nÆe¨¿¶Öñ;³=±¿Â__x001B_)ò¿_x0007_»Â·¿_x000E_J_x000C_í&amp;µ¿$¤%¹ò_x0007_?è½Ñ_x0013_ ¿ÃU`D.5?µ®Ïo¿åñåU_x001D_£?_x000C_Þ_x0003_ÿn&gt;£?=þF_x0005_´?jèÇ§Äð¿6_x0011_ °¿åÞ_x0008_9B¼¿±_x000B_ « Ö?õ`+eM¿Ç£Í·ô°»?õ{ùe©ò¨?²m±¿_x000E_dÏøÉÄ®¿×(&amp;ðÓ§¿_x0001__x0004_#­Î;-_¿6_x0002_:Æñ^?ÇÜ{ó¶¿?lý_x0003_þ·?Ñ¹îºd_x0013_ª¿¥GGú¿?îÙÖ]_x000B_Ú¿Úº¬ó¿_x000D__x000C_ê_x0006_Áá¸¿û? ¨¢²¿J[ë&amp;_x0006_°¿]¼;¨_x0019_s§¿E_x001F_×ÏE?é.8Ë]GÁ?ÿmÍþbv?¡_x001F_´_x0001_t¿_x000D_l£ÄÂ?ëzvj²¿o·_x0006_Ö9?ºØfÃï·§?_x0010__x001C_Sô¾£?{Ä\Â\¿*_x0018_­¬{_x0019_?¸Ãh?_x0003_Î­:T±¿_x0011_sD!_x0012_Û¿ñ,.á_x001D_±¿ñböQ+¿_x001D_Uÿvµf¿éG³r_x0013_¤?_x001A__x000F_§T¹¸¿È3di_x0003__x0005_³F?.ûE§&lt;?£_x001A_þòÀi¿÷Þª.Â_x000C_©¿_x0008_ÀçQ7ª?"u_x0010_c×\­¿Y÷Lº8¿ôÅ¼Ú°­¿HÈü®N·?6&amp;WZ÷¹?¢¤¸vc?£_x000F___x001B_«?FR+x??dT_x001F_­²?³Ë$eõ(°?\òä_x0013_v¿ÿC_x0017_¤ì°?Aë0´?ÎÃx!B_x0004_¸¿#Dõ6I¸¡?tÿ¥iÌ¸¿ü_x0002_º¶_x0006_^¿ÛJVÿÂð¿dsówV¬ª?ÐÊZ±¾±®?ð	V_x0019_H¿piö_x001A_º-W¿'[±&amp;ç`?IãÇëë·¶¿ÈÀÂYfv¸¿¬ªxOãk?_x0004_o_x0001_p?_x0001__x0002__x000D_pZ/Ü¤³¿_x0013__x0010_£_x000B_;¿¶údÄ?A°¿_x000D_1_x0001_	äm¿È`¬ë2_x0003_¥¿ûe)2_x0017_ß¿Cn ø£?Û¯*Öû¿(_x001D_`u·À¿_x001F_iïq¯¡­¿î"I_x0002_D¿,2xáz¿{b×­º_x0018_¿Ë_~qL ?äµ&amp;Y_x0018_¯?á+/ö_x001A_?ö_x0011_¨ÞZ°¿5Fb_x0015_¢¿skµG¨_x0018_p?G«G©Òè³?TÂ(LLÜ?;Õ_x000B_Dá­¿÷ò_x0018_þ¿ð_x0004_¿[$¼Ã¿Ã: Ý"¦¿	yÍ§C?Éa¡_x0017_«¿eniÖËk¿~Y_x0002_¯¦_x000C_±¿.!_x0005_8þ³¿Î0M²¿ÇN_x0001__x0002_jð¨¿e¯9,éD¬?Q%2~v¹¬¿2e1¤¯_x0008_{?¸àÌ ²?ÑAdPYû®¿(/þ:³?&lt;kP#_x001B_ª¿·0~J¯ª¿_x0014_0_x000C_U_³?¬_x0003__x0014_ÿMq«?ÊoÒ³O|?¡ÙcÒ°?]\Y¦"B¤¿s~_P_x0019_¿³_x0006_Ù_x000C_-¡¿Ø(­?u¹¿_x000B_3&amp;^¨?ì0y_x001E_*?~].L°_x0017_³?[@_x0019_.¼³¨?_x0019_ÈeOû_x001D_?ÕÎ Ü_x0005__x001E_Å¿w¶nLü¡?"_x0019_ZËÖ±¿¾q-¬Z ?*Ô]Ú$}?h"_x0015_Ärw¿»)Çf¡¿má_x001C_LïË²?×ê&amp;_x0015_mý?_x0004_¬é_x001F_d_x000E_¯?_x0003__x0004_o_x0004_&lt;Ø¾Êx?Ö¶H°_x0007_F?_x0010_¸_x001E__x0015__x0004_8®¿Î~rÕFR¶¿×Û6_x0014_a¿Ðg¨_x0007_µÊ]?­úõ3ÿ~¿®_x0019_!&lt;È¡¿tg÷¦Cn¯?4_x0007_w_x0002_¨O½?Fåë°¶µ¿_x0005_ÃBÂ_x001F_©¿¶nÿ_x0001_vHe?_x0004_t?«K«b¿ú½_x0011_®T?¹_x0002_ûT?,wÎ_x0004_½ý¿µm x!!¶¿_z)?ÂÁ°¿G_x0015_ëö4¡?·Ë^ß@?¿CäyNù ¿å¿ó~Õ¤?¶W+³|6µ?em\];y¿¥ÒÎö	rO¿ú_x000B__x000F_U[_x0019_¿7_x0019_(Ã_x0017_¡?êk_x0002_´x¿YÜrlè ¿àÈÃFñ_x001A_¿_x000D_h¹_x0001__x0002_í0?ëzüe¬¿D8×_x0016_^Ø½¿gâL¸l«¿Ý;_x000D_±ð·¿#_x001D_¯ Ùª?4ûªþ?¯¡ó_x0008_?w$_x0006_?_x0016_Â§¿Òþo?¿?ãàÛü»¿G_x001E__x000C_ý­¿_x0013_Ò_x000B_--?E¼_x001D__x0006_ö´±¿ñíåPT­?u-h	ä¿¿_x0004_8BQu¯¿Â_x001D_ò}¿ç½ùó´¨¿&amp;gC_x000E_\_x001A_?ì\.é½É¥?_x0014_g÷É_x0018_ ¿	ÈÃ_x0019_aÂ?Ëõ§ßÞ»¿G´rD*Â¿x_x0016__x0013__x0016_²²¿%àj^Tµ?_x0014_Q~ ?áî»§u¿p¾g_x0018_³¿X4=/_x000E_¼?_x0007_Mo_x0014_)·?_x0004__x0008_íl_x0015_ód°?à_x0007_Í~èês¿2Ã°_x0002_ª ?&gt;¹&amp;~	¿ý0vÑ¼?o`Ã#¿ÕÞ_x0006_vÁ©?¬(¼¦Ù®?_ÃÛÃ?|W,GïC¨?ª Í`:¿?Qa®ågÚ¦?Ù{dDÕ0¥¿t¾pjq´?HªI´©?¬¸(&gt;_x0011_h«?e¸qâUÄ?#nJ9_x0012_¤¿_x001F_,ÆYÊ_x0012_©?óÍËo[À?8&lt;ç_x001C_ ?_x0002_ë#|­?fé¼TÅ_x0003_­?5{ÀT¦¿t¯MÁ¼?C¨3Åh?_x0001_¿Z­¨&lt;²?«e¯_x001F__x001C_?_MÔ{S_x001B_¬?_x0008_Ä1í 9?óM0Miò­?=_x0005_5Þ_x0001__x0002__x000C__Ã?µ@G_x0017_é_x001E_»?XÆ_O¾CÃ?¾ }8G2?´:Þ^XÓ¾¿ÿÑ§i¿È?Ng%ç¢ò¿qS¸ 7?mr_x0016_µóó¿GÓH¤{¥?}8Äÿ&lt;øª¿ÉyÑd§¿IrÐo_x0002_Ç¾?­çÄ_x001D_+:?hí¦ì,[?d8Ïßø:³?_x000B_Ä®9Õv®¿&gt;Ð4_x0001_q¦?þçÝ_ÌY¥?egé_x0014_§ä¿Ù¾_x0017_Å¡?gD_x0010_¸î¥¿¥#b;mÆ¥¿üêa¿W?x§Ø_x0018_u¿sn_x001B_÷ï¸¤?®éG6é_x0006_?yËEÍ¬?QSK*[®³?£¡§XZ¬¿@ðÅ_x0017_w¬?á¦ã`1¾¿_x0001__x0002_Î_x0016_&lt;²}¿=ýæqþ_x0016_u?_x001E_&amp;àa_x0011__x0006_³?~ðÀi²?@à½Êu¿_x000C_§¹yf±¿Æµ^ÆÅw?c`è ?ZGÒêO$­¿H °J_x001C_µ?S9µAûÍk¿[QwþC?mÊ²µf¦¿¶æõÛ_x0012_¿_x0005_¦?Î_x001C_=Z¿Ø¹»Ä_x0013_S?¦ù«|»?I:£Êb·´?c)¨_x000D_¦¬?Ø`J÷Îª?Åû×ÝvZ¿XQx ¡¿¹Gö?8säX¿]^Ý&gt;5&amp;º?¬en§Ò¨?ã¦±_x0010_]9I?ßÇÆgW? ¼¶@=±¿3ð{twµ?_x0013_vE_x0001__x0002_wj¶¿æ_x0005_37ós?ö_x0002_ªKÒúI¿göÍ_x000C_B¥?óMV®t¶¿ÞØnÌ_x0017__x001D_¿ÖÏµé2³¿¢ÍàjèÃ?#N&amp;_x0006_8m¿lóÓÆ*_x001F_z?JË?×²j¿u#PÆ_x0003_©¯¿£×_x0016_~ÙX?a"Zý_x000E_Ì?Ñ¶Ì_x000C_há·?nWôÎÆ¡?E_x0007__x0015___x0013_?ë?-Ã²¤?W5,ÛQ¿èC_x0008_¸t?W©Y9_x000C_¢?+¼Ó¿)_x000D_£?ÿüÓ] ?âZ£_x0019_µ(ª?_x0017__x0006_ê_x000D_¼õ?_x0002_ý_x000E_Ú_x0001_ñ ?¥¼ßß5A»¿&lt;ã_x000D_ô½©¿~ #Cè§?_x001D_pØ 	á«?qøþ_x0011_Ù_x001E_¿;²YÉ_x0004_??_x0001__x0002_åQÉñàã¿ÙÃrÀ±¿q ý_x000D_È¤¿d«Ò_x0008_¿¯#ÔS_x001D_ã©¿_x0004_ ½\_x0010_Úd?ò¸_x000D_¶	¿øÖzâGt§?"_x0016_l0Æx¡?_x0001__x0015_dCñ_x0019_°¿î6Ó±¿vLYú½P¿Ó½P7zë­?U=¬øl·¿Ñ&gt;_x001B_}_x001A_¥?·9-kD0¢?w°(ì¤ ­?æÈ÷ÆÐ¿6ßüE¿v'¯3"?¯Ã·Çê®¿_x0017_D_x0001_j"¿PñÒÂN¹¿ ë_x001F_¾Æ¼¿_x0015_­Z§Õ_x0019_~?_x0015_S_·© ¿¢×?._x001A_Å¿À_¤èÿ?g8áA´B³?Í5ÆñHo¿{¶û6Ù©¿ªÊ*_x0001__x0002_§_x000E_­¿#_x0019__x0019_Âu ?fC_x001E__x0014_=; ?Æê{Zdª?Í#_x0005_±?e¾_x0018_ÞÜ°¶?|_x0004_a±?ÒÅ,¦;¿¼æ×ÿ´¡¿Ä@Ñ¤ÑÄ¿?_x0012_8W|&lt;­?[Î=©¦¿_x000F_rè¨=½?0_x0011_L±kÛº¿³$R_x0005_ÿù·¿S¯_¬ØÕ¬¿_x000F_åÜ¹ð³¿zù­?~ú¿e¸z_x0010_ø¶¿¶e¨_x001F_-±?ß®ígTKz¿ôRÉK¿­Ê_x0003_~¿0$kú{¥¿_x0012_¼õô;U?*,7e¥(£¿&amp;êãt?åz¬¸1Ó¿dXþ ¹¯¿_x0001_C²_x001E_ö±?»_x0008_ÂßA¿_x001A_¹*_x0003_ ¹?_x0001__x0002_¶0a}'·¸?1cHÃI´¿¡1¥­kº¿î7Pu °¿Ê{pQw8?Î÷íÈÐÐ¨?Ú¨ar$©?½gñç?Ó$e_x0015_õ_x0018_?_x001E_T÷óÇ¿|?+Ã²¿²n{F«Á?ácgë ²?@ù¬*¿CU0¸[¡¿14¥tÛº?2È#2½¯¿CÝoj?æ$b )Ît?§Àø_x0004_2ª?I¬ª_x001F_¢¿åýß§`Í¸¿t°ºn_x0011_ø¡¿yö_x0010_Þ©?q_x0005_ÆÏÜ? äËÒlV?u!_x0016_¶_x0007_³µ?&amp;_x0004_ô_x0007_ß¿A°ÉåÅ?a_x0016_q_x0006__x001D_u±¿¥Ìo@¼,s?Aé_x0013_?_x0001__x0003_¾îª?_x001C_ÎëJ®?*ÿ_x001E_çÔU²?ú4Ìy}³¿×«!È}?öZuî¦?J_x0015_W_x000B_5P£¿`U_x0016_½&lt;°¿y!|_x000C_íû°¿níòÎ|?çg_x0015_^¿_x0014_´¿_x0002_Öa©û4¿½VU!ÙÐ¨¿.5æ_x001F__x0011_²?_x0002_ÈßS¿ÖûËÐ&gt;¬«?8Mq_x0012__x0015_´?¾_x0013_rK¸?õ_x000D_G÷¤¥¿gúªJ°?´Æi°·¿9Ü+Òüæ±¿Ìlõ9"s¯?u¾àaå2¿®Y|Ó¦?ùÂ°µ¿ÀKÜî¿ü_x0003_c_x0001__x0004_Ï¹¿u¼=(º?A|Åaæ?-Û_x0017_)m?¸¤µ¸µ¿_x0003__x0004__x0002_ÑUèÙ_¿^g_x001B_J;m¢¿±­_x001F__x000C_ð_x001D_¦?àÓ+¡|?*_x001D_=_x0003_ï¿êÂÍáÕÂ¿Óþ]_x0005_|¢?Î²%aÌ_x0001_?_x0017__x001B_N´?b&amp;c_x001F_£¿ë_x001F__x0017_¤M¢?ºÐªÌP(?q[_x0017_¾þ6©¿dås©¤Ò½?WÓàß¢?¼èÂ@?.Éß}_x0005_%©?=&gt;2èó¿7Õç±¿!+¾±ºH£¿õ*ÆWU ¼¿_x001D_ã"}{¢¿_x0007_3@6À¿½kSy {¿Ø2_x0014_Í§/¿Þðãµ?×aZ¯Ó¿&amp;&lt;õê¤p¿PÖôXì¼?Oª+£w­¿zat¿ÄÁ_x0015_\_x0001__x0002_á¬}¿_x0004_P­_x001F_F¿¿ÿ|é÷iØÆ¿ç~ã`_x0010_í¿_x001D_&gt;ÝeÈe¿I_x0019_;2?_x0012_Ó7éf®¿Îj_x0019_Fß¥?ær îDS¶?Ã·ï?×§[(óÄ?·&gt;³d7·¿«ì3ç;_x0011_¦¿O(¨¾Q³¿§q½L=¤§¿¾×v_x001E_r?PtÚ$Gb¿§_x0014_R¥_x001F_e´?!êD-"|¿Øzß³?.êEeu*§?´_x0007_jaïª¿_x0003_³ùÂµ¿Üõ,_x000F_ì»?,&amp;»iK¬¢?_x0017_MÖ[Ì°?[ós_x0002_Çñ£?3+»_x0014_|_x0019_?ëýúÌâ0u¿ºRÃ¶Ï¼?ò	@eè¾©?}Zõ_x0003_°×y¿_x0007__x0008_¼tÂ_x001A_Ò?ýGþµ´X1¿RÍ_x0008__x0004_.¿&gt;q»d¿Þî[}T¨¿Æ¼_x0002_t°­o¿ÐÉU©q?_x0014_`T÷Ï?_x0003_óòã$Ì?)¨O_x0004_p(¿ËµÞLÌ?_x000F_¶:8Ú?v²{QHØc¿U¶Ùö·?¡Ç&lt;_x001F_R_x0005_»¿ïóâ_x0001_KD¬¿÷i_x0013_¨ûò?òõL_x0001_ë¤´?hÚg+os¿ÚrOdu°?,l_x0017_Ç¥×?_x000F_4`¯¨?)°Àº¦?j_x001C_ûÔ?x?`\_x0003_Ds­?}|ª«¬[º?1Î¬_x0017_X?Èx	-Ñµ¢¿¨Wø_x0006_Pu¾?Èú_x000D_Ì_x000F_?Y%(?_x0003_¢ý7_x0001__x0006__x0006_ß±?ü´;_x000E_Øc?]_x000B_b'P¿~b?ajT?7Z»^¦¿_x0006_êc¶È¿aÌ_x0003_@_x0013_¼£¿X}þTö¿&lt;¬ ¹?·'_x0017_f?è¦zuÙ:Ç?`~ZeÉ?§p_x0005__x0007__x000D__x0019_®¿¼_x0005_pê«?Ï[ø©@x¿Iyl_x0004_Cb?Wê±Uð¼¿	$Ô*n¤?ú_x0010_ü_x000E_õ¦¿ø_x0013__x0003_î¦_x0005_¶?_x0014_ÓÙ|}_x000C_P?¹¸®_x0001__x001C_ð¸?wþÒ°B_x000B_?Å^²EíÙ£?cÍ¶!«¿Û/ûgl ¿eKCÛ_x0018_±¿¯_x0002_·}Qµ?©·pJbJ ¿Vü°f©¿_x0008_hË­_x001C_±?¬d®È8«?_x0003__x0005__x0001_2Îþã?w^º¨m¢¿R`N_x001F_ê?Mí_x0004_._x0012_¯¿8H[F+o¡? _x0005_ë_x001F_U·?$_x000C_j ?(uC_x0014_.g~?wÖÁ_x001D_X¢?¿_x0005_¯7RÀ¿_x0019_E±?¤-ë¿¿Qþ:½:¤¿?Íïº³º³?Û¸hò_x0008_¯²?Ub%Çç¢¿)_x0002_É×î_x001B_¿Ë¦ïýÏ¢¿¸uFXa¥¿Ò8NÉ§?PÑT_x001E_?¢_x0004_Y(_x000D_µ¿¯_x0007_öKq?õ@Þd¦¶?ûë&gt;_x0013_uñ¤¿é±Näs_x0019_×&gt;¶vçµ_x0002_¥?¼8/5¾?Ðö_x001A_ ã:²¿_x001F_Ñ-c$¿_x0006_à_x001A_(l¿ý_x0008_N_x000D__x0002__x0007_Z&gt;¼?_x001B_4ª®J?^ôÇÅöîY¿~áQhÝµ¿ÏLË3h?Ä2ØtTsU?ßÇ3C&lt;°¿	_x0001_zÛí+¶?¢Îº`¨ ?_x0004_ï_x0001_)1°?-®¡_x000F_ld¢?¸Ú°?úOe¾¥¿~U!ô:¤¿÷#FÏ¢_x000C_¿¿Y_x0014_'_x0014_^?kAôí²¿©RoçÑ¿åGx½R_x000B_)?çaM5¿Þ}_x0007_è6¤?%ìT¯_x0008_)º¿òºq Y:q?Å+&lt;ÚÊ¿pr_ø©?-zs[à_x0006_x¿­±ñÄi_x000D_¨¿Ì_x001E_|_x0013__x0003_&lt;Á¿Ööë«»¿ÔÏ_x0005_\ã¯¿t&gt;_x0006_l_x0012_Do?Ê#SàS_x0003_?_x0002__x0003_,YH«­°¿$Nß_x000C__x0015_?l¦Ê~ÁR®?_x0012_E_x0018_V_±?N_x001B_3_x0014_«Á?GtÀO2¢¿ßºfÉT'¨¿Õ_x000D_èmÍ?-Î_x0010_ø?·&lt;_x0014_÷ñ?Ó_x0015_&gt;?N  ?lhqð¿¿y¢D ¿¥Ï_x001D_PìD­¿ë=öÙ±3§¿_x000D_o_x0007_41½¿_x001A_Â8Þáª¿IÆx_x000D_¿-ºÊOíLv?ã*o×ý?_x0001_w¥a\{?Æ¾?Ó3¿¹?LE÷aI¿?a÷bÌrý¸?âÌ­k"&gt;¿&lt;ÇGFóó°?P%,Mª¿ß_x0006_A_x000D_£º¿dú±=_x001D_²?áª_x001A_x¬?¡Æ¡I_x0004__x0005_£%¨?¨.²G_x000F_®?@T_x001A__x0005_¿2s}_x0010_×°¿£æ+_x0014_._x0008_¿*9ÎûE¿ùñ*ºF4¸¿_x0010_ú_x0011_*_x0005_°?ÆÀµR@Û´¿µ¥=_e¿¦=~@_x0015_?+`$î_x000E_B ¿Vkäe§¿TØØ}¹?ªTp)(a?ówæç_x0002_3¦¿ÇÄû¤ä°¿U"w_x0002_ã¡¿_x0001_ÉM Ëuª?¤_x001C_IÍW°?N£5i¸µ?4zÞ_x000E_4a³¿CH_x001C_D&amp;¹?Qê~æ¤¿6#:_x0003_êú?on{l	²¿÷e+Ê£¿J¸xß_x0004_·?_x0015_.uf§o?þé	ÉÆû~?s¥F1°Ç´¿.ä_x000D_|¡¤¿_x0001__x0002__x0003_67:Ï?êÓø ¿¹_x0011_Â_x0002_±?§@T¥Y½Á¿º_x0012_Øú_x0016_G¹?l_x0007_L²¨_x0014_¾¿£c;sô¼«¿h³ïè_x000E_­?{øÆí8ê£¿¬å@P.¿;m_x0004_dm©¿èRÐÂ4?¯!'ö/¬?y_x0006_ïjKr?|züË@¾¿w¸ ìPÐa?Û_x001D_ZT¦¿f÷E1ëº?L é~Os°¿ÈnþEÂr¿÷JXá"Ú?b¿[å?¸´­Âàé¡?àl_x0016_Á©?'q¹õá=_?Lqêå¤¿ÿôðÕ8?áèmì®?ßöÇ&gt;F¿Ù?_x0006_ù¹¡?_x0015_î=_x001F_{õ£¿zPò3_x0001__x0004__x001A_c?Ð_x0007_ÁµË¥¿ÀL}?+°_x0019_ãÑh¿8T_x0002_ Å³?_x001A_1_x0003_²7_x0018_ ?ñ_x0019_õ0Ù ¿$mVt]cs¿q1{$¬¢±?¨YO×_x0005_i ?Â;T	Ç_x0011_¿ÍnW_x001E_0_x001D_V¿ãRµ?=æîC¿«ÎÍLÑî¿z_x0012_ûC_x0002_¿g_x001C__x001C_Ð0¿uwDÊ¦x?!zÁzÁ?øÓH ÌÆ?_x0001__x0001__x0001__x0001__x0001__x0001__x0001__x0001__x0001__x0001__x0001__x0001__x0001__x0001__x0001__x0001__x0001__x0001__x0001__x0001__x0001__x0001__x0001__x0001__x0001__x0001__x0001__x0001__x0001__x0001__x0001__x0001__x0001__x0001__x0001__x0001__x0001__x0001__x0001__x0001__x0001__x0001__x0001__x0001__x0001__x0001__x0001__x0001__x0001__x0001__x0001__x0001__x0001__x0001__x0001__x0001__x0001__x0001__x0001__x0001__x0001__x0001__x0001__x0001__x0001__x0001__x0001__x0001__x0001__x0001__x0001__x0001__x0001__x0002__x0001__x0001__x0001__x0001__x0001__x0001__x0001__x0001__x0001__x0001__x0001__x0001__x0001__x0001__x0001__x0001__x0001__x0001__x0001__x0001__x0001_ _x0001__x0001__x0001_¡_x0001__x0001__x0001_¢_x0001__x0001__x0001_£_x0001__x0001__x0001_¤_x0001__x0001__x0001_¥_x0001__x0001__x0001_¦_x0001__x0001__x0001_§_x0001__x0001__x0001_¨_x0001__x0001__x0001_©_x0001__x0001__x0001_ª_x0001__x0001__x0001_«_x0001__x0001__x0001_¬_x0001__x0001__x0001_­_x0001__x0001__x0001_®_x0001__x0001__x0001_¯_x0001__x0001__x0001_°_x0001__x0001__x0001_±_x0001__x0001__x0001_²_x0001__x0001__x0001_³_x0001__x0001__x0001_´_x0001__x0001__x0001_µ_x0001__x0001__x0001_¶_x0001__x0001__x0001_·_x0001__x0001__x0001_¸_x0001__x0001__x0001_¹_x0001__x0001__x0001_º_x0001__x0001__x0001_»_x0001__x0001__x0001_¼_x0001__x0001__x0001_½_x0001__x0001__x0001_¾_x0001__x0001__x0001_¿_x0001__x0001__x0001_À_x0001__x0001__x0001_Á_x0001__x0001__x0001_Â_x0001__x0001__x0001_Ã_x0001__x0001__x0001_Ä_x0001__x0001__x0001_Å_x0001__x0001__x0001_Æ_x0001__x0001__x0001_Ç_x0001__x0001__x0001_È_x0001__x0001__x0001_É_x0001__x0001__x0001_Ê_x0001__x0001__x0001_Ë_x0001__x0001__x0001_Ì_x0001__x0001__x0001_Í_x0001__x0001__x0001_Î_x0001__x0001__x0001_Ï_x0001__x0001__x0001_Ð_x0001__x0001__x0001_Ñ_x0001__x0001__x0001_Ò_x0001__x0001__x0001_Ó_x0001__x0001__x0001_Ô_x0001__x0001__x0001_Õ_x0001__x0001__x0001_Ö_x0001__x0001__x0001_×_x0001__x0001__x0001__x0003__x0004_Ø_x0003__x0003__x0003_Ù_x0003__x0003__x0003_Ú_x0003__x0003__x0003_Û_x0003__x0003__x0003_Ü_x0003__x0003__x0003_Ý_x0003__x0003__x0003_Þ_x0003__x0003__x0003_ß_x0003__x0003__x0003_à_x0003__x0003__x0003_á_x0003__x0003__x0003_â_x0003__x0003__x0003_ã_x0003__x0003__x0003_ä_x0003__x0003__x0003_å_x0003__x0003__x0003_æ_x0003__x0003__x0003_ç_x0003__x0003__x0003_è_x0003__x0003__x0003_é_x0003__x0003__x0003_ê_x0003__x0003__x0003_ë_x0003__x0003__x0003_ì_x0003__x0003__x0003_í_x0003__x0003__x0003_î_x0003__x0003__x0003_ï_x0003__x0003__x0003_ð_x0003__x0003__x0003_ñ_x0003__x0003__x0003_ò_x0003__x0003__x0003_ó_x0003__x0003__x0003_ô_x0003__x0003__x0003_õ_x0003__x0003__x0003_ö_x0003__x0003__x0003_÷_x0003__x0003__x0003_ø_x0003__x0003__x0003_ù_x0003__x0003__x0003_ú_x0003__x0003__x0003_û_x0003__x0003__x0003_ü_x0003__x0003__x0003_ý_x0003__x0003__x0003_þ_x0003__x0003__x0003__x0003__x0001__x0003__x0003_ýÿÿÿdä­­üü}?ÍnFrö6?a0°l?ûEaW_x0002_¨¿ÿ¤Yç¥¿o%4	Èÿ?Pý_x001A_o~Kd?=6[Y¿_x0004_|¢fî ¿_x001E_~Kê*À¿z§_x001D_ÙLñ?_x0001__x0003_e={bs{¿¤sÌÞ?`Wâó»?¼_x0015_cÛÔ?0_x0002_Ø_x0007__x001C_g¿$Gì³¸ß±¿_x0008_^m3Í??J_x0003__x000E_-y?w&lt;"uTÎ¿«/ÕD?_x0004_4¥êÅC?_x001D_´8ÞÏ¿_x0002_"ãKrN¿%á®CCP¿559(_x0019_Úo?ÁNÒó¢d¿ÑÈÈQ¢f¿K½m½©ø¿TQ_x001E__x000B_7r?ÝzÎ^Ëa?_x0012_Q0_x000F__x0002_¿î_x0012_P¥4z?R*ÝÑÐ+­¿ºy.B(n?_x000E_¤Ëm[¨?xx`!q¥?_x0002_4í_x0013_@s?K7Þþ1M¿¹_x0010__x0006_Ö¿òöSq@©¿Û%¡ÓÙ¿$~_x0004__x0001__x0003_2¿Pü¦ó?&lt;QX»Áõ¥¿Æå_x001B_·ëJ?±W_x0019_§¿¯±ä_x001D_Çy¿¿_x001F_{R_x000E_¤¿]#_x0002_§²¬?ÔåÜi¢V¿å7*Ü{¿,Ñ¤_x0014_õ ¿¾ôüí\u?k]æv¿u_x0004_]Ñí¿_x0018_§£Î¢_x000D_s?ª¶ 1xo¬?Þ[bQ!É¿3ÐiÅ?1_x0015_¿ùÖåcÑx?úµt_x0014_Z?©±_x0001__x0013__x0004_ ?_x000D_Ö_x0007_yÓ¿¾ïåï¥¿¿$¨+Vu?¦.f95(¿ý6NÙ¹ª?¡_x0014_$õ¿'c1õ_x0003_*¢?NÝÜ²¯®?Úr ®&lt;£¿c¹ÒY ¿BGÑù_x001E_¿_x0001__x0003_ÏÉm0cU±¿½Eý8ÜR?_x0012_ñLA_x001F_?}ä_x0005_}ûÄX?Ã3ÂY2èW?Q÷è¬j¿tF_x001E_~úg­?_x001A__x000F_¢áè_x001A_?ÏÉø¿V_x0001_¿À¹kèô©¿BÉÜ÷=þ¿yPPÞ_x001E_v?ùÊ_x001B_å8ãª¿M]wPê¢¿_x0007_X~JE{?4åo_x0006_/g¿õk._x0016_ÎÁ¿çùM÷y?Pªíº°C¿Úëâ_x0007_b_x001D_}¿}_x0015_Ü°Ú«¿/õ±Rãµ?U7_x0018_Æü¿_x0015_£§'®Ã?e|«ÌØ)«¿í_x0002_9_x001F_gµ?»5Ú¸Møµ¿±Ó­=2¿^ÁçÔd¢¿ vÿ_x0011_òt¡¿ *È_x0003_¿jã_x000D__x0002__x0003__x0011_ï?½«_x001A_¯ï?OPZ%³±¿¬"ùü6²?J_x0010_%=ù¬¿÷9åe_x0018_¢?}_x0010_8_x0005_å¿.Þ'­Í?q_x001C_kwTÛ£?èlëz¡%?ìSi¢!kU?[ðm»?²enÁ_x001B_Z¨¿_x0019_Hµpó?Y-_x0011_õÎ_x0014_§¿Aé_x0001_W}_x0008_?¿_x000C_×)Yh±¿4_x0004_þSôó¿íãÅì?¿²må¬r¥¿®ïÒ|¥?'Ñ¡F-¿F_x001E__x001E_Nj?`s¯eEp ¿E_x000C_^Ìj¼?6 ÄÊcù?_x0017_\êÒ^{?Ï_x001B_ËyRy ?3;_x0005_úª¿èi\Á?;Á}ZL_x0004_ª?¿_x0017__x0016_Ûïl¿_x0001__x0002_¨Ï§L_x001B_?z _x001D_-P¨?x_6Ô_x0015_2¨?O_x0005_õ_x0018_Å¿Ùõ8Ö¬$±?@Ãpö_x000B_E ¿¥ªq_x000F_Â¤¿È­eïHg?Nö¥Ü!¿ÍÓ{¤Þ_x0013_D?Ñõ_x0012_A¦ ¿ü_x000D_È%K1¿_x0011__x001E_S¼m?ÐUq@¤¿¡në!z¬q¿_x001C_Ëï:ýD¿¾_x0001_hk¿é3ÉîØ_x001A_¿G_x001C_`ºQä°¿ö_½¶:¢¿ùpg\_x0002_¿_x0005_Ã¶7¿go¤¿_x000C_¿A_O#Ë[~¿_x0003_m©1]¤¿_x001C_Õ³Á*¿D:Ñ¦4¿)¥²«_x0018_X ?§×F&gt;?&amp;Òþ/_x0007_¿_x001E__x001E_X_x0007_4¿Ód»_x0001__x0003_¥¿÷­=¨£?B?Ce_x0002_¿¾_x001A_FF_x0007_?_x0016_Õ_x0006_©_x0001_¿q¾Ù_x0015_~?­QýÚ,_x0003_¡?!/_x001A_V&amp;v?Þy&amp;"_x0004_°¿H0Ûä¸¥?ã5XàÆÄ|¿=§_x000E_ãH-?Üîê_x0018_}Ï¥?°º_x0017_K¿@¿±õrÁn¿G_x0002_­ì_x0019_Á´?8_x000C_öµ¢_?¿Û±öÐ¡¿mZm³¿|iRm_x0006_¿²´¬qi£?_x0005__x0004_Ü«?md_x000C_xQ¿_x0010_¶'S^Ç£¿C_x0008_G_x0012_îç¿¬¡ÝÝÉ¢?tt½Â8¿`oBÃO÷n¿pÍ2ýÃ_x000B_?#_x001D_r_x001E_¡?iÃådØª?§_x0014_}_x0007_åv¿_x0003__x0006_g«dµÆh¿ð_x001A_£"Êo}¿iN"A_x0002__x000B_d¿ÏÍ_x001A_ :?­I_x000F_g®oz¿vÇ)§Íc`¿Ã|ýv?ARªµÙ?Ï_x0015_@_x0005__x0001_÷¡¿{R_x0008_ü·£?{_x001B_C#¿:@â²?gñps­¿~ü_x0008_H¥?}Á²é6¿ë±¶t»ó?nmSl_x001D_	?V·ùjÃf¿Dð_x0004_õ¯Þ?/oµ?&gt;¦¿l,æÝ­_x001E_?ý_x0001_6è®ú¡¿­)Æ²¨Kw¿üÏ_x001D_âöb¢?V½_x000D_Íp&lt;z?%A_x001D__.°?î[n§F_x0004_¿´?_x001D_ÅM_x0014_T¿`xx_x0008_,q¿_x000E_ø°I~?¼ä&amp;Üçë?38à_x0002__x0003_Hï¢?{U3uª?Ò¤bÊ¹¿(+_x001F_óº¦¿)BÔa¿vÌ_x0008__x001E_±?ø*bÀº¡?Q_x000D_Ñ`«¿0A'_x0013_}ã°?~u·ïç_x000B_ª¿lh§¼ÉÜ¿ýJùK_x0005_0§?iÿðÎ¿_x0002__x0005_±'A¯o¿Æ*îÉs¿)I_x0001_Üµ¿._x0017_;i²_x0014_?ÐÂ-4?eFcNª¿gcy¢_x001E_SO¿gÀm?ÊKë¨¨¿½G¦ÝV?_x001F_Ezw8v¿èa_x000E_g_x001D_«?&amp;^	¢3F?_x0007_ÑïS-ñR?_x0007_+7J&lt;¬?+CÈ®J?_x0013_Õ3Dqe¿hÌ\ö=×P?Ó&gt;©¿_x0004__x0006_¢_x000F__x0004_zÄº¿x/_x0003_ô^?íä7ØjÝ¿:[A_x0012_£H£¿z»_x000F_2_x001B_?`b,wW¦¿·E_x0013_"DÏ¿}SJ_x000D_.Ü«?äw*?dºõæ.|?älë''(©?5Iôì²£¿_x001A_}_x0014__x000C_Ó?¨ßÞ°?K_x0001_µóX¿¦_x000E_«WëÍ¨¿Å'qa¿½Þÿê=¿_x001D_M¾ºj?mín?UÄ_?ê7jÚ_x0010_Â¿`4@mTx¿Á_x0002_£B#r?ØÆð,?ÇAÇ_x0016_u¤¿Ñ_x001E_	ã4_x0005_¿K±Tøs?JÏ[_x001E_ÎI?¿«b¡t¿}w_x0014_ëË¿ó_x001D__x001E__x0002__x0004_øé¿ð¹x}_x001C_¿Ä7_x0001_u_x0003__x0019_?_x0016_¹Ù Èú¿+³t4Ð_x000F_¥¿ìØinX=¢?5kR¶'¬¿èËZ_x0001_Î?^Iîo?"¾$¼B{¿_x0007_ccÒô?33KõBÁ¿h5Fú,«¿_x0019__x0012_æ{_x0014_è¿³ÖMSÊb§?9A}a}?1a]_x000E_1_x0007_«¿WÝýms ¡¿ÁÚ¸ß?ñy±¨´F¿÷ñ_x000B_9_x001E_¥¿0	YH_x0012_G?tDl^®u¿·vN¨j¿ØQñwp=ª?+ÓÎàSF£?¤)êr²©?iå¿?Ì®0Õt¿å_x001F_?:_x0019_æÈÐ_x001B_¿Å\ôÕ_x001A_ ¿_x0003__x0005_,i&lt;_x001E_¸2?f¯îÁ_x0011_?_x001B_àÞ@&amp;àl?w_x001E_Çü_x0002_©?_x0014_?kc1¥¿ÒÂÝD_x0015_¾¿_x000E_½p,Í£¿Û_x0015_Â§Ãú¯?ø_x0012_új ?_x0018_5å½|4?qQ_x0002_;I[¿¨æá_x0011_8}¿¹_x0006__x0015_JÞ¯B?0Ç=àþx¿i_¿ÂIq_x001B_cÏn¿_x001E_þ ¸Ghh?t'_x0016_¸_x0005_¤?æ/á_x0017__x000C_?ÆÝÉb¥¿Bu2û?x_x0001_t6{'¥?C_x0004_ò_NÚ ?\ÖUe»_x001E_¿[¼ÅvL?ZAªì§¿OgßÊì²?ßðDë#?Å.Ä|Jû¥?Ã us_x000B_ «?&lt;Û7Ay£¿`LÛ_x0002__x0004__x0004_¹?xø¦û²K?þÖrS_x0007_x¿ñ¤´HBÄ¿Wk­"sÆ©¿þâ}Ô_x0012_û¡?l¡l6;G¿p{"r®?½_x000C_ m|¿_x0004_\~Lç_x000C_¦¿ÿjQð_x0001_ê©¿õóÿ_x001F_ç¿Ãdiß_x0010_a[?¹§x$?ó§\¼&amp;£¿_x0003__x000F_é=­p¿¾ÌýÀÍ.x¿Û8%{_x0010_¨?BqÚW_x0001_[¿R^Sjl¿?E¶ÝÑR?Ó\ÃÇ.£?.§aÛF¹?7Ì!|i4§¿%_x001A_6¼ÇQy?_x001C_f6_x001B_Àç£¿q2ÞÀ'_x0001_&gt;¿ÀÀ§ß¿¿!Ã´|§«¿pÛ¿ÑÌH¿_x0006_bÁ_x0014_?éÈ¹_x0005__x0018_ö?_x0004__x0008_áò_x0019_Þ6.p¿FsÿôXê¿h_x0016__x000D_hq_x0007_¿¶	:Ð²?­îÖÓ6¿î_x001D_ï\?ª1¿_x0005_"_x0005_°ù_x0001_f?ø®øz_x0010_¡¿Ï÷£Vá¾{?vÑöp£Ú?R×,ÆÛ7~?JÚ_x0003_=Ùm¿Í|ãyb£¿«Õ3j(_x0002_´¿É]/*`	?úRáöKh¿Îxìÿåí¬?+¹#"¦_x0006_?Y¥_x0015_JÐ¿ÇÈM½Ê_x000E_¿8_x0002__x000D_µé ?×¨ñ3_x0006_£¿D«u_x000B_(®¿uÔ?Ö·?³{r³ââ?£b,4 ¿FªßNÃ_x0015_§?ÇF3»_x000C_¡?bê¬q_x0011_4¡?¶ËUÎ_x0002_L?;ÓýÊ{àr¿¤_x0003_h?_x0002__x0003_¤b¿Ç_x0016_l¼j¿×dÊ×l?jËë_x0014_K¿qðîM_x0007_æ~¿ÀÎ·¥¡?(W_x0011_Ch_x000F_q¿ar¾ ¿_x0005_*f_x0004_/_x001C_}?ID_x000E_¹CÐ?ËX_x0012__x000E__x0013_?=_x0004_e´bQª¿_x0003__x0003_g_x0015__x001D_?!{µ_x0004_É¡?áe¹;#¢¿¨-X ?ÎÓô#Î¨?±6hR	Ô¿QØ?uU¿¿&amp;ÆYÙ?_x000F_ßd?­¿Ê¶¨_x0019_hó¾vÍEH*¦¿d$°_x001A_7P«?=¶§?#âÛ*_x0001_ ¿ÿ|éU?FÅa_x000F_8_x001F_¡¿6J_x0014_L¼¿í#&amp;pé_x0011_?Vµ¾©É_x0013_n¿Y¸Ì_x0003_2_x001B_¢¿_x0004__x0006__x000F_ÆR®36¿N%_x001E_°x®¥?Ñ_x0001_øn»?3%Ö­÷±u¿ÁL-ÕW?ý_x0018_mç}_x0002_?Bºþa_x0006_é¦?_x0003_,âÀ?_x0010_v·U¶_x001E_?Á5U_x0003_Ü??3³uu«?Ãd'F$£?qsÞîjÉ¿1¢ '[?¤PÀJõ´~¿L\áápÌ ?_x000E_ï_x0015_i(®¿¼[ZÜw¿Fkø¥f¦¿$,û%ýN¿EnB!i?êÄö_x0005_!¿¡'W_x0019_Þ¦?_x0004_3Ç¿åPxû2¦¿.6ø:wl?l)­nz?B`-Z«Z¯?ÿ­ò¶ÿ^¿s`_x0013_6æÐ?,yÉkt¿ö_x0002__x0006__x000F__x0003_	})¿Îÿf'1Ük?Ètfè_x0006_¦?aÍW_x000B_¡¢¿íêºdÌ§¿Ã`Ñ¤_x0011_J²?4Ï_x0011_+Øk¿_x000E__x0015__x0001__x0008_´_x001C_¿Æ7&lt;¨ê_x000F_¿ÍkÎÇâ?{[ x9¿á.ì_x0007_Ü¿_x0011_I_x0004_Ã_x001B_µn?G¨m:âl?Å_x0002_m4¡ò¿eïiÇ?ÅT_x0007_¨?´?_x0005_þ_x000B__x001D_Z?£K³¶eE¿_x001F_U: Ü_x0012_£?Ã4ðeó¿§ß³t')¨¿/fçSdËx¿³GÈOæ7?Öù0_x0012_wÝ¿ÿ/¹8ß¬?g¾Â_x0019_¿¿%ÜF¼Ó¿v¶¢_x000E_Ó¿_x000D_O'_x000C_¿ãW¿gø_9ñx¿(eÐÝ·9 ?_x0005__x000B_~.ô_x0019_1`d?2_x0003_rÁ¶×¦¿$ëmcàÊ`¿î_x0007_©£ýV§?épªi_x0008_©?_x001B_L`¬_x0002_É?ÅÊ_x000C_Ü?ÇAVíÛ¿Ú/m_x000C_Ó¡?ô_x001F_u_x0019_Þb¿	 Á{¿_x0004__x0013_Å$#¥¿_x000E_ý+ø"?"1q´W¿ÌõoÔæ?eL_x001F__x0005_£¿|vBá)ñ}¿+ªºV\?ã«RXµ¿V_x001C_½ÜP¢?_x0003_è_x0001_þv_x0005_©¿¾¤-h¬ñ¿ÄbÌwö¯¿_x001D_0¿g¨:¿7_x001F__x0015_Dú¿¸¯oåe?Ô_x001A_	Ým¿cÏâ_x0015_¢³¿4;_x0006_&lt;à¿ë_x001F_D-· ¿´êb¥Öï?ñÔØä_x0001__x0002_}&lt;?_x000B__x001F_ÃÕZ¿}kTø×?ßºf¥?¯¿õ_x0008_#¸ê?óZÀ_x0003_É¤?xºàÙXx?TtXÝ¿BäØDÁæ?ú_x000D_È_x0019_%B ?f_x0018__x0002_00¿riW »¿¶Ú&amp;¿_x001F_5ºE¿%ø©Ùâ?_x001C_74s²_x0015_?Æýl,kw?ä¸wÅ?ùØø%¾÷¤?y+ã¶¢üu?ÎÅ9(_x0007_6?~A=ñ¿_x0018_¹Ï5_x000E_±¢¿6ë}¥¿U­CbI_x0018_¿'H½ 5|?_x000C__x0012_8¶ú¿_x0007_ð½Ý;²¿_x000F_ÞÔd­°¿_x0004_¡Ìb&amp;Dj¿À_x000E_:_x0014_r¿_x0019_k;Q2W¿_x0002__x0008_ñ^Ê_x0004__x0008_G©¿¤þpE!?jó,WH®©¿äqÛ£s_x001E_¿@_x0005_g½ãì¨¿Ì_3N¢¿"_x0010_Ý¬¢?À¨?ä!¦?$f\¹sn?7;s_x0006_]¬¿Ç?_x0007_·Î;¯¿_x001C_Öhpéé£?Õæ!0ñ?Pó 3¿Õ_x0017_¾Ó3¿­cÀü¿Õ_x0011_a¿Ï?¯Ó	_x0012_%Ñ§¿si ¸J¿*3w%_b¿¦ìO«?_x0007_?êôX±?'__x001B_§X?Õ)¼G_x001F_¡ ?õuâ6&gt;èª?]_x0017_aûÂ¡¿·tÊ.q?D_x0003_"×n¿Å{_x0001_R&amp;¿Ö6g²¿ÄóA_x000C_É¿×N"?_x0005__x0007__x0011_F¿&amp;ÀÑ*$|¨¿ç£kBpl¿p.ô_x0012_ìP¿â¡[úo[¡?±_x0004_=5°¶¤?#_x001F_X3ea¿[_x0012_­,_x0006_?_x000E_Û°?ÀvÖöpÊ?àÆG\è¿§ekü?9çMÒ¿¦¿Ê5`?K¹-n_x0002_¤?YÊ'*?_x001F_Ä¼´Vb¿_x0015__x0011_|Ä°c?ºalîí_x001A_¿1_x0002_§N9¡¿_x0019_?ø_x0001_®?¨_x0018_&amp;bÉd?x7Qß¤¿Q,ÇCK?_x0003__x0018_ezÖµX¿\D}´z¿õßði}ù?!3~«_x0008_L¿§_x0011__x000E_U`_x0002_?â_x0007_ø¨??_x0002_àbÙ_x0017_?_x0005_Õ_x0017_Lò?_x0003__x0006__x0012_HÞgï'°?E®mk?»¥¿ÿ¬ 'jm¤?¢_x0004_° _x0012_?+æ}_x0005_­¿R·_x001E_+ñ,?²_x001B_Þ®Û_x000B_¿O1r(_x0016_¿­D­?C_x000B_SCè¬?Kb6_x001E__x0010_Ó?.Ýé_x000D_ Îe¿^Ùf8l¡¿Sä*å¶±§?W³_x0006__x0001_r?¹ÚµØ§p?M:^BÝA?rÛú_x0005_å¬?,/!Ò{Ï¿Ì½Ng±¡¿-_x000B_²®*¿_x0019_FÀMg*¿QõÂ5q¿n'q%~_x001C_?Á6_x001A_ôß¢?_x0002_þ1RA¥?g8t;¹ ¿_x0010_!ÒGz¨?g6ÿ_x0001_¢¿-¹P0ã¿Ñ[7ÍMp?tNÄq_x0004__x0007_Ì/°¿_x0017__x0015_Ü¬+³¯?_x000C__x0001_1Í%»£?ñ0_x001E_'³¿ÿ¾½å_x0006_¿_x001B__x0007_FÙ-?'/(ÂýÖ§?_x0003_IAÔ²¿$VîÊ_x0004_æ­¿_x0005_ÐbE¥?¿7_x001C__x0005_Ç??MÖ¡c¼?5-&lt;_x0014_¬îz?_x0002__x0015_öãâ½¢?G(Üêr¶¦?Ûö¸·r¦¿lßÛã_x000D_á{¿áúèÀÉ?ú_x000B_&amp;Þ½G?kÁc·	_x000F_¥?5Dgéx¦?&amp;Qõ­ÆU­?ðè_x0008_p~A¦?Í&amp;½ó°?¸u_x0013_%^2¤?®®F_x0007_W?i¡NPºa¿?4_x000E__x001B__x0013_·?¼è¹ü4¿_x0008_ò¨Y_x0015_?~Ûr¶­¿»5ô}ÜX?</t>
  </si>
  <si>
    <t>c055632f2ab33ead13a579e45949dd8c_x0001__x0003_ÔÇx³_x000C_ª?Ã?¨_x0017_ë±?¦K}ßdq¿_x0016_EcF=¡¿.HM7ÆÕ¿_x001E_m]×?&amp;Ü3_x0004_2W?ÌSítD4?_x0010_Ñ_x0015_ê÷Q¿_x000F_}¸¶Á }¿v;O9_x000F_£¿_x001E_^s¡ß¿Ïä¦¬|?ÒÄÂ®¾³?8Ë_x000B__x0002_í?gè¤:K?L		¨Õlo?îöt_x001D_¹¹¿mää_x000F_³Ô?_x001A_³_x0011_&amp;°å¨?Üs¨k_x001E_4¿_x0013_{¯òò¯|?ñM+AcÊ¿+_x0002__x0005_Â=?WÐ,DL7w?4®Ú_x0008_,_x0003_¿_x000B__x001C__x0002__x000D__x0018_6u¿_x0015_F*_x0019_A_x0005_?JØ.§Û§¿ ¾v_x001C_.º?´&amp;íæøY¿©_x0002__x000D_l[®?@ÎvMBË®¿-ß,²vÉ¿Ò¨j_x001E_ªþ?ß²ó½_x0004_´h?¬ª°_x0008_Bp?´¿m)?bc'_x0010_h?_x001B_P=_x0013_[ ¿Ê~¦,®&amp;¬?[ÏùÁÒ_§¿âí_x0011_Áó_x0001_^¿£2bLÞ¿sôøïÝð?Ra&gt;ãÖ_x000C_¿ÜU-(/¬s?_x0003_«Â_x001E_¿_x0007_¥çi_x0018_Ù"?/Þê_x001F_ ¿­ØØP8?_x0003_n+Éù£:¿=-®_x0012_Pæ¿	_x0004__x0005_q?3Úì"yí? +`Ø&amp;0?_x000E_ê¼_x001E_¿áµ¨y_x0006__x0016_|¿¢ÅÎ¡8Ú¿S	/ÔNó ?æ®¢_x000B_¥?_x0015_´fïø¿ÂlÁ¸¸¯¿_x0001__x0003_q_x0001_X¡Ü¿òWfnJ?¢_x0017_°¾²¿ Æ ³È_x001B_¿_x000C_@Â'^_x0016_ª?@º³+ÝR¿À]_x000B_'y¿pj&gt;£½¿ÔhºÞ|M©?ôÙ¢g_x0008_s£?_x0003_¾,$Õ¿Q¯Ç$çëw¿¨3ôé\;?G¼Èë_x0008_xw?IêV_x0019_Ë$x?Ërþ¯®;?&amp;§â4pn¿¨CR_x0013_,pc?Xçeg?4Úü=ec¿iê0¬_x0002_©Q¿è8Fù¿ùî­u	Q¿¦UM_x000D__x0014_Ba?N¼íÈq?øÌ Ñ_x0019_?®7._x0010_ ¿¤_x0018_|«óv¿ªÌÚÊBÈ?C"_x001D_ÿ©È¤¿Áò~êâö?ï#¹y_x0001__x0002_ä_x0004_?¨W¼Ét¢?îßCÔ_x0007_ð¦¿_x000E_+ÇQ$r¿}_x001F_p",¿Î_x0008_À)Zc?CnT×`r¿Ì=Ü HN?¸H_x0005_¥ùp¡?rQD¬·a?_x0010_8Á¾Û?yO2_x0004_ì¿Ï0©H-Ö¿N9þîp¿ø_x001F_ÏT_x0014_?I¨Z`±2¿73_x0015_nX:¿Dév|¹u?^_x0011_éøE?±Lþo5èz¿úÑÂ.c·¿vãÜz_x0017__x0008_?4©Ôs?7Ü&gt;êy¢¿ÿô_x0013_Ð_x000F_	¿¯ý#³¬?qDéì&lt;? ~õ_x0015_ä¿P@-é±¼§¿_x0019_qº_x001D_ß ?95ÕH_x0003_ä?ÜµÀ_x0017_´y¿_x0001__x0003_F+÷v_x001C_?¹Ö×7i¸\¿Ñì_x0019__x0019_!?K'UPVO?Q?=zñf?-d_x001E_¯¦«?4I_\_x000D__x0013_?fp§Í|çi¿nÿòc¢¿u®ÿM;g¿Ë _x0010_Â½?`©å¡®¤?Dé_x001A_×æ?·ñðÎò_x001D_¨¿ïö»æ+Z¿é;~ä¾??©_x0002_á_x0004_?õb:¿¢UÜðÆ¿KK_x000E_¥ët?K_x0010_s^ò«¿M_x0012__x0012_#§¤¿_x0008_¯\&amp;D/ ?9£Ó_x0012_¿´È_x000C_E&amp;7¿yðÞM!¿_x0004_Ì»_x000B_þÛ¬¿úS%Ç_x001D_¡?ãÁÛJS²k?Öçþ¹p(¤¿F=Ö_x0018__x001D_?}[J_x0001__x0003_Ó´¿×¡]öÓp?}=ê¶a¿A¿m©ý?øê°íc?*1AÀ_x001A_î?´Eòý_x000B_¿}@=8~?ýËÕ­¿âGö}_x0013_s©?_x001A__x001B_I!©t?_x0014_O_x0002_Þ¨T°?5»£-Äi¿/b÷?__x0007_|ù¤?Èv|AP¤?#uÄÍÅÓ¿)òò(îY?øïýb?7]þÎÍ?ðô_x000E_Ñ|¿¨F&gt;±p½·¿.ð¹¥¿§_x0014__x001D_v-í¢¿B8p%R_x0012_g?GxG¿¶5¿sò)_x0002_¿Å'Ü`d¦?uèt©ý?«ñS«5B¡?_x001A_¥=à_x0008_Á?Ðß_x0007_åd¿_x0001__x0002__x0001_z¶yÙT«¿üP¯_x0003_®T?Îz$²V¤?^rçÜ]?­¡¸l¡¿G[}]R?*_x0004_Ré%Í¢¿Ùê*¾´¿_x0008_µÆCä¡­?ÓÏlL¿¤då0 U?_¾}ÎÃ¿£_x0018__x0003_¿hÁ_x000B_Þ  ¿N_x000E_"G°L¿þpÑ®Ir?ÊHá`0©¿Ê1{Kúa?ÔuÚÀg?i_x0019__x0019_îö_x0003_?b_x0017_ÂÛiÓs?xñlÎ¥¿a-ÝÝ?KgfÝ¿%g_x001F_S4t?vs·×ÓÏ¿pà_x0003_D^¿G¥q1	¡`?ô_x001E_"/n_x0016_q?6ØBL&lt;¿ä]_x0014_hû¿Q?Z©)_x0003__x0004_íK¥¿tëâã§?óp_x0012_`? Hu'¾h°¿%é¿_x0013_ùÔ?ëÙÓHßq¢?5"Äah¿1ÈüÈÍ%¯?RÜ_x0003_ÊþÀ?_x001B_ºÉÐÕ:¿­G+Ù^[¿óVnHös¿­ªQN_x000B_v¡?|µ¬Æ,¿4_x0002__x000C_Saz¿2Òs.+Þ­?¤ _x000F_?¦aE¸_h?òJ_x0017_e_x001F_S¿_x0012_{·¾-¥?êmwùw?lîiG/?8¬_x0002_¥®?sÛ_x0007_8c¿´_x0019_ï²l]?Ý :_x0012_Úa?87Ô¤q ¿+ÐJ¦¢¿bît_x001A__x0001_\¿;|å-ol¿È`KÛ¦?ñ"m[¨F?_x0001__x0002__x001C_+A¨¿OW'_x0019_d¹ ?Ï_x0017_jqyt?ù_x001E_WÃN¡¿$ SkðÜ¡¿ió+_x0018_{W?MÇT¶é¿ÂC}_x001A_¿F?_x0013_§_x001D_?3P®¿³íHI²Æ?_Ùú½·O?XjJ5_x0011_?Þ,  Û[@_x001A_[þæ_x0016_be@Ê`Í_x0016_rc@_x0012_¼k+bV@?å$&amp;_x001A__@z×_x0007_¼JT@ÅKí_x0007_+a@_x0007_¹,!6ªT@h=s\'a@g_x001B_W®Üb@6þm_x000F_ÆO@mü7Ôçkb@¾B_x0017__x0019_%üg@_x000E_Ñ,0÷´J@¦;_x001F_öÚd@$hÂwKy[@_x0005_b_x0002_`R@Û°_x0001_e@;_x0002__x0003_ïÎU@r;Ë#f]@¬Þ¥ámf@Ä¡àcW`@´_x000C__x0015_iCb@|ÝÆÉ2_x0018_X@_x0005_FÂTµ¾U@¼È_x0007_cË9d@F	¹,P	P@þ_x0001_ãR@àY*j_x000B_ÝT@_x000F_×_x0012_fkQ@*l ._x0004_T@,ÒIôÝxa@5ÈÔFDK@øãáM@utÐÜâÁd@Â³za@^ªíÞÒe@_x001F__x0003_+ X'[@ÄÚÊå[wO@»ÆîÁb@ò8`7Y@aÝ?ÎoÕV@.ZÍ_x000D_££g@}_x0003_=Ù¨Ëe@aI_x0012_dß4K@'Ì_x0003_ëC_x000B_b@åä_x000B_¿&gt;^M@4Ö(KËtQ@ø$aÄV@´{_x0004_e#a@_x0001__x0003_NÄÎ_x0003_åü`@¹¶5"ªd@¦Òôb@ïô§0_x0002_ÂH@ÇGqïáZ@y_x0007_o_x0004_if@_x001E_¢¶Æ¶)b@ä_x0006_ð%Ñ`@ô°h÷Q@Ð/_x000C__x0003__x000F_|g@_x0006_ä^Ð[`@.KØP@ÚNÐ·Ûáe@3dÜã×b@©·|nK@êáª¡I@Þ!&amp;_x0004_FÇW@û_x0002_ÈZÈS@è3cÇÃ£O@_x0010_#_x0005__x001D_]Û`@wckf´`@ù¥Âj_x000D_c@{Â_x000F_dÌ]@L:r,b@J_x000C_¹Wé·c@Xy$_x0007_Me@×èÅ«¹_x000D_e@="²=öPb@	Á!@¿P@_x001F_ìÌîæw`@ï±_x0016_VP@T_x0001_Ú@_x0002__x0003__x0008_c@Ý³.âS@³_x000C_YÞþe@_x0012_¾m)ö&lt;S@f'cûÉ_x0010_J@¾Q ´ËW@«·_x0015_*_x0015_sR@Òt7Á#H@Òø_x0001__x001D_f@(¤È#R]@4n_x0001__x0012_SP@¸_x001A_|ô¶Ud@C_x0015_©é`@ú+¶9YôI@*G_x0008_¡+g@_x0012__x0007_ôgÔ+J@_x001A_uw¼f@_x001B_5_x0004_®&gt;T@]_x0010_¸f_x0011_f@ñ¬}lÍ%^@þõ¾ÒGe@vl¦Í_x000B_Q@ö÷_x0014_½Óub@Î5ô%ªY@w*¸é_x0005_Q@ðAsg@CUõ_x000F__x001D_M@_x0012_zÇf2·R@-÷3êíÔI@_x0013_#ÁPw*H@_x001C_ý!7Zf@qUzÓ+T@_x0003__x0004_è½Ñ;#_x0016_Z@Æ`:Ì_x0004_$]@Öø8»_x001D_c@W9_x000B_\@Jêþ_x0003_Uÿb@úû_x0002_ÍgO@ßVK÷=À[@#eØ]ËR@ï[ñâ\W@²4ÛAJb@8ô£	ðT@Zè_x0001_u1Æ\@HóWú¬[@TAªÆ¤¶S@CÇ6_x000F_"ª^@ÔWÂ`_b@_x0005_N»Û[oJ@´NfSS d@´Jt´£d@Ý¡ö&lt;æ=_@Fo:5úèO@mÏbè_x0004_Èa@Dl_x0014_Ë4ne@ß_x001B_w_x001B_»oV@fOCM@½ç_x000C_§Ù¤J@d´_x000C_._x0002_\@v =Íï½M@'Ùå4ê[@Ö-_x0012_h 5e@Û©éôg@ÎX&gt;_x0002__x0006_¢¾S@hÐDt_x0002_/a@ãðþ8ä`@l_x0008_+2¨f@í_x0005_0Z¬c@ð+Fþ´U@Õ+_x0003_Z]e@ C©µ_x0004_Z@Ç¹Pò_x0003_V@L÷Ø*ëP@hmØ c@.rÛ|ÀZ@D	(¡O@Ñ_x0019_ óÎc@d¿¸²P_x001D_g@(lMçË`@_v_x0010__x0001_a@Èçm´ÖKW@_x000C__x001C_ñßéc@Õ6_¥e@ªï¬¬+e@Ýýâ^ç{[@(ÙHÑlg@f=õ_x0016_ìãP@àpÖ3b@Pã°xm®c@®Y_x000D_Ø&amp;_@Ð_x0016_¾Ä·_x0012_e@xâÜå¶g@¨Íòõ3S@_x001C_p|#_x000B_\@8ºÆö_x0001_5Q@_x0003__x0004_-# _x0012__x001B_T@(«¸=ød@&amp;03¥_x0012_Ka@_x001C_³cÔÉM@HË²dT@TþT5_x0005_X@ãOâ¾Í¾_@\A_x001A_òx{d@¨pÕ_x0002_SI@Bd_x000F_ÐEa@T3ÈãÛS@ÐÑ6Ng@é_x0014_jô+Y@Ô0_x0001_ð? g@àð+N¬g@×_x0002_fîÏnT@ .rbº`@mE)eQ@ý^½¾`@6+²_x0004_°õP@,4§³_x0008_L@îÐM@J@IUðËÃ/e@_x001A_sáBà¬e@9Â$¿_x001D_×_@,«K_x0019_%Äb@_x0018_áI¡_x000B_ÆT@%_x0016_[_x0012_&gt;H@,_x0010_×¥ág@^¼C6wX@´A&amp;/Ôf@d_x001C_å2_x0002__x0003_Þxf@õG?òÂd@_x0010_Ë¨çÎ_@¤UVe@õ#\d@ÙÜ Ì|ZV@Ï¤ïEd@Ë_x0008_ª5Ö]@&gt;zNÕ_x0018_3g@¤_x000B_Ç½Æ·a@_x0002_ôV*RrX@Q²_x000E__x0005__x000C_äQ@_x0010__x0018_AÜ]½R@Ç_x0013_=Í.c@´.²Ìü»c@_x0018__x001F_&lt;J(_x0018_d@ÒÓ_x001F_©~f@|³!ww½T@_x0016_:*B¼g@æ©w^_x0015__x0003_a@uòìòìZ@¾_x0007_ÿ_x001D_~J@_x0018_4[¤\@°8U{_x0017_a@ÜªñÃ_@Éò_x001B_3h|a@bâµE×e@;ÅÞeÌJ@¼¹63Vb@_x000C_Ê3_x0001_`âJ@âM_Dû,a@ñ.1Ï_x0014_ÊQ@_x0002__x0007__x0005__x0019_ýWáY@Égö_x0003_ÖfM@_x0014_"ÁH_x0018_f@_x0013_vr_x0006_®f@=ûUù¥U@Ð¬Úêüf@Ê7ÐE¯Y@+Î1pC[@ö£_x000F_á_x001B_R@_x001A_E¬GÌÈd@zãcéPè_@×_x0007_¬]_x0011_K@&lt;ô}_x0003_0ËY@áÇóW»e@_x000F_ª§àøg@ÅJM±ðO@üf*$?W@ùKcK_x0011_N@Xè±mc@ÛÔ[êw\@Õ _x0012__x0003_g@`·ÚôYóc@_x0004_ç°cbV@a_x001B_&amp;xðg@_x0008__x0017_f69NQ@_x0012_[a_x0001_ëOY@ÿØÜ¬f@_x0007_.`x±Ic@&amp;W_x001B_"_x000D_ÁP@øX-HI[@öÈP_x0013__x001B__x001B_L@´é\ù_x0002__x0006_iÔb@Hd_x0007_³a@ÔÚÅqVØQ@Ê1@_x001D__x000D__x0017_`@°~_x0015_Q_x0014_ÍX@Fým_x0011__x0011_-d@{9U²èV@ÿyÑÌcg@%_x001A_Ã3 `@_x0004_åð_x0003_e@¯ Î_x0016_7V@¼ÙüKµT@¬¤»9_x0001_³H@+,_x0012_ôå_x0019_I@Z«Ë×C+c@ âÔ(`c@M_x000E_S5`@4:ä_x0007_ªR@È	v_x0017__x0013_^f@ã*?tYîQ@m&amp;|êåÀW@¢räÔva@&amp;&amp;_x0012__x0010_òçL@p_x001D_vÊ?d@nÁÎkÝ_x0005_K@TJ$Ð_x0019_e@6(|\'ýQ@[_x000D_Á_x0014_¯b@QÉ_x0008_ë}Y@æÝ|bb@&gt;qÛáP@¢Z_x001A_LZd@_x0001__x0006_!Rcïf@Û[_x0002_G_x0002_ÑW@ò®©Hýùa@_x0003_)6_x001F_$U@_x000F_U«×_x001F_c[@b¸gE_x0010_S@^=&lt;-¢X@¡¼û_x0016_f@BhÛ=[@_x0001_ºwô ýV@ïU3¬vU@Y	,O´~K@®¾'g&lt;ª]@æT_x000E_XNEe@0×"Cn}Z@¤úµ:%c@«Õ+ÎT@_x0010_¬Eýâa@ü¯ÁWG®a@ÊEºp©b@6åOà4ñ\@ä_x0005_1_x0005_N¶P@c=÷ÈT\@ï_x0011_ò_x000B_yU@34§ú T@Ä_x0011_AY[@N·D#Ð¦e@·¹%ÍE]@Ö/rÊØ¯d@B_x0005_«ä®S@gT_x0004_PNc@_x0016__x0018_¦_x001A__x0001__x0003_rÈf@ô9ê1Y-Q@Ïîrí[e@_x0002_êì_x0018_ég@8T_x001F_­äQ@{_x000F_øÍRSf@hÉjÅÇ\@&amp;w]!h_x0003_c@´QvÁþO@!g_x001D_tV@_x0002_ÑÚKLd@¤÷À_x0017__x0016_]@_x0005_½)sÃf@ôâa¨ÿjI@_x0012_WSºS@U@½)I_x0016__x0013_PN@ÑMÔÕÄe@_x0008_)³âéf@77Iò'd@_x0016_´@UòQg@Âè8ï_x000D_ÿ]@_x000C__x0016_¥_x0008_2_x001D__@?_x001D__x0017_q­_x0010_W@¼aÝ´!f@åj®_x0007_òR@_x0015_Ô¢nM`@|Æch&lt;Q@¨_x000B_M¼íg@Þr¨ÛFrd@tÂ¬g@ÝÖFé_x0017_ _@°US[0P@_x0001__x0004_mO(ÕóW@¼¥_x0004_ÂhX@^´_x001E__x0003_%Z@T­â	¿e@håsX P@çß2_x0002_g@\©u°íU@Gà_x0004_Ø£b@Pe_x000F_­'R@¨j7aD_x0008_e@°£ÝV@_x000E_wVû¢/d@_x001E_ß¦î@c@U«ãË=V@N0æ¬We@É_x000D__x001E_áK@¹yEýHÔd@¸_x0016_å(CÜ\@fê}ø(FI@ ùviPd@¤Õ®üUW@"_x0004_÷_x001C_:Z@_x0018_ºBÃO@Wá7_x0016_I~f@¶M_x0004_ÌQõb@tºaoo[Z@_x0001_Ydfo4U@î©´ Öf@KLçse@VÝLÝPV@RÍr_x0013_wÓJ@B1{m_x0002__x0003_·_x0015_T@«o6_x0003_ÒP@"Ënb@@¬ÏFIR@ÔÄ³yc@zG*D&gt;c@¼_x000E_?­ÍYg@ü~¦àÔ^@©Tvñc@_x0011_uGKb@D_x000C__x0015_Ê¼b@+`JØ_x001D_IM@_x001F_ÍöñÞ_x0003_V@r_x001D__x001F_dd@ME_x0001_*&gt;f@1Æìàd_x000B_`@DP_x0014_ªðY@pÐ5_x0018_éÍR@Þ5@}_@I_x0016_´RüJf@_x0018_¤_x000C_5ïía@$¢öXX@_x0016__x000D__x0002_è_x0013_P@_x0014_R­a@|6Ò§pW@_O4ôBN@f½+Âæb@Ä_x0016_ÁK	Âc@\á¥9TR@°¼k&gt;Óc@!þ_x0012__x0019_^@_x000E_ý_x000C_Õa@_x0001__x0006_wÎ³_x0010_W_T@_x0011_3_x0008_)g_x0018_g@¾·¥z_x001A__x001E_V@#^®~®Ûf@òcQ_x0013__x0004_µc@Ùëõ_x0014_Ý`g@³äÚSnVa@}&lt;ËË·b@¿_x0018_±y_x001E__x0002__@NädBÜk[@_x0006_»ÐÈ¯_x001D_b@|ì¦k5f@"ài+dË[@_x000B_sûa_x0001__x001D_b@hÁ2± Tc@¥n³I¶\@^P°©W@×_tðôºN@²_x0007_M¶_x0012_U@7Êl_x0010_"m_@åØ_x0003__x001C_iÀe@æI©Y_x000C__@k_x0005_ùç	úR@Þ2Än_x000D_g@§Xã3c@ägø*U@ù°q7÷e@ßÂ°o_x001D_f@_x0019_Èô~5d@×=¡@a@_x0003_l_x0015_»_x0003_(K@´ù%_x0003__x0006_ÈQS@Ì_x0015_²_vpb@Zþs×¸H@_x0010_ÒþptW_@¶¤jØàc@l8^_x0014_é¦V@ÚÑù+£;g@bÿi¥ÄU@_x0005_VÞÊn'S@ò_x0004_åóÀìM@WHE_x0005_Y@_x0012__x0007_ÃiZg@£_x001B_GB`@RM_x0005_¢Q@d¾÷Ca2]@ü_x001A_cðÏb@Cn_x0015_«Lg@è_x000C_¢X°Q@_x0003_î=_x000B__x0015_P@æp_x001D_JHd@&amp;w$bH`@AÇÃ§}ÀX@Bj¨.YþR@Pç8` Y@dÈ_x0019_xëc@3]x&amp;_x0001_½J@;ñM&amp;\=^@*X(&gt;ø%g@^ºLËO@_x0002_Ï|1ácP@öQ¹ß_x000C_#e@Ùþú_x0015_î]@_x0003__x0004_V}áð_x000B__x0016_[@õ_x001E_evf@L$¶ûvÕ\@^éÔÓÞlc@dPâ_x0004_Ý_x0019_c@qÞvg&amp;½d@í÷Ö/g@v_x0019_ªÞ¡S@ÑÝ-ÿêT@:¨]_x001A_qa@Á³ä_x0008_Ì\@?Ñb_x0008_b@R_x0003_ªrq¢a@é_x0005_ÝC_x001B_oH@ãùÀC¦%`@ñãa&gt;øf@þ\êTÆg@°_x0002_Ó¬_x0002_hc@õÉÍ§a@B¡&lt;D_@èö¿PïÃI@­q?åca@ï¥_x001C_üÔ0[@]_x001A_t0`@§£xZ¹Q@H_x0011__x0002_èwÀL@m_x0001_î)f@S)áH_x0005_¾]@Á6g@¨Û(Ïrf@,wâ_x0011_®e@¼§"v_x0001__x0005_·U@BãÚÝQ¤S@F5+gxT@Ðf_x001D_¹a@d$Ú4_x0011_[S@}«ë_x000B_X@Æ`~P_x0004_N@_x0014_Ñ^ñ¶`@Ü'_x001D_þR[@?hÎË7f@lMÁkÛg@2¥YUlºW@±]_x0011_X_x0012_[@_x000B_`yÀ;&lt;M@æ±í Ø`@Æ7_x0006_7_x0015_,S@JBîbU@¦_x0002_fZ;ìd@Û®\Gv_x001E_]@ó_x0014_ÅD_x0006_O@_x000B_L7_x0018_ßf@LËõ®Ë°`@ÎçNIÜ´^@²_x001C__x0015_&amp;ÉZ@IÑñqR_x0003_b@_x0014_HQ}[R@r­_x000B_õne@)tö_x0010_g@_x0015_ñç¼Ö¾^@âPÙI_x0013_`@8Ú_x000F_fY@_x001A_ïº_x0014_{P@_x0001__x0005_DE¥øº_x0002_f@@ø¡¤c@_x0003_@}Q@_x0010_c_x000F_ªüP@_x0002_¾îH·d@[¸Î`ÔS@Â_x0013_\@_x001E_s_x0015_od@_x0008__x000C_ÿ{GçV@.·t2ðf@_x0004_dDõ3ÚV@ðzN_x0014_¡úe@j2µö]c@_x0004_Ü_x0012_"?'`@ÊÉ'h¯g@Ä,'¯¹¡e@E!§Å_x001D_S@®¹sõsb@çS1Ïd@©A_x0016_ÝÔ2I@_x0014_*#¯RX@më¥§`@fXÎÚ||c@;h_x0006_Ôä¢f@Ê&amp;rÎ\U@ö_x0013_K£_x001F__x0010_]@þJ:cêY@[Ñ+~_x001E_Ô`@IVÀVõgg@ôà±ÁþU@Ük.®qja@¼_x0013_&lt;_x0002__x0003__x000E_gd@²QbÈ²_x001D_e@_x000F_så_x0010_ò&gt;g@ÖEòÖU@_x000B_ùø©q`@dÄCÞ)V@È^ _x0015_ñzL@Ã	²ðZ\@eì_x001D_nõX@CðM5X@u]Ttä~e@5¶²E_x0016_èd@¶hä	íY[@Â^*'%b@òäÍ8[b@é|óÄ)_@JÆÐÀ&lt;]@§j}ëW@_x0019_e_x0017_V._x0007_c@tw&gt;_x001B_ 	T@Z¦Ú÷OÕX@_x001C_©_x0001_76ÜX@tæZ/ðb@_x0013_¿ùnR@¦_x0013_&lt;3T@ø_x0012_vÐ¸¬W@­V2É_x0019_V@R±_x001B_w_x0002_R@ãË_x0010__x0005_»4\@¼Ç£úýL@4YÄ_x0004_d@^0jA_x0016__x0013_d@_x0003__x0004_8_x001A_°ÏÊHX@¸v&amp;"çX@rå8y_x000E_d@ü®Ç_x001D_öBY@®´¡P°_x0014_d@¬Ã_x0001_1\R@ü_x001C__x0017_ Q¯Q@©RèÙ$X@ô;SÃ_x001B_ìb@_x0014_Þ°_x0003_à]@¶&amp;RÜ°$J@_x0018_&lt;ýK_Z@@ vl`@ÿ½ôæq]@ÉV__x000B_âõa@\NÜ/Ó¨\@ì?¸ª W@ZuªÝéU@hõ!êb@_x0018_Í_x0008__x000D_f@4_x001F_Ö»8T@:òð_x001A_¤ð^@_x0003_ àãb`c@´½uc¯òH@¼¼!v^[H@Ü¨ñ[J_x001D_\@ZÁ_x0002_"ª`@ÕM_x0007_ÃÏÚW@»Ù¬²lgb@öÊx÷_x0017_e@ÖñUÂ0JT@rØ¬¶_x0001__x0002_^$P@æ_x001D_)_x001E_1f@ëWÄS@ªØ­ûX@ø_x0014_Y%W@Ò_x0010_#(ÕíN@_x0002_ÿûB&amp;AU@¾Íú"ÖY@êÜO6{¬K@Çù³;se@ö¨Á/`@R!²ÔÐ]@_x0011_ÕFVU@ýõiÕvÈN@Äm=­Be@ ß_x001A_íl_x0007_b@¯ÍËÙ&amp;e@ä9p¡bS@û"_x001A_ ý·f@~E_x0014_"O@ìÑµÃâ`@÷9|_x0008_Íc@¨¡qÆxg@_x0007_%t`Ü_x001D_W@È_x0003_Y_x000F_Ñ_x0008_`@W1¦&lt;g@¸¾x_x0007_áU@N_x0017_O_x001A_`@ézY°»Äa@õ$Õî_x0012_Z@_x001A_Ü9_x000F_:ªX@_x0017_ð ^IZ@_x0001__x0002_6a÷æT-W@_x0014_R£»ø[@_x0004_5tXzæf@ÿ~ÿ°ôf@nê¾àßd@£¹¸f_x001E_`@ræ*_x001B_úZ@¿_x0013_}Y-X@ìÿ¹ò¼ÏQ@Zx±6d@¾_x0006_^äÆ}^@Ñ9ª¤Àg@ç_x001F_Ký¿`@&gt;Ô_x0012_Úé_@T0N8Ã{`@~{þÎÈËK@_x0001_à-OÂ]@L¯2®_x0007_a@[dÚ_x0018__x000B__x0010_U@áïmV2oK@^ílaÑEX@b_x0006_¬©3[@ë'&amp;»fÒg@3ä0Õ:e@Ö£Z@_x0011_4_x0014_5£}N@{j Þ¼åH@@A_x0002__x0007_bZ@&amp;)x]¾a@­_x0012_è4Ã¤g@_x001C_|¯eT@º;_x000B_ç_x0002__x0003_Hc@½Í¡è_x001D__x0002_b@_x000C_R+&gt;{ b@_x000B_eÖZ`²f@|*_x000C_Ø&gt;_x0003_S@Kwþß_x0014_	Y@²©_x0010__x001B_ûb@Ïþ@m#$\@ñh¢»_x0012_®\@Q²»Þl"d@Ü|æÖÏe@,_x0001_qû·MZ@tuNA&lt;8Z@Æ«¿¯]@ÈØF·r,Z@WÖÙkâÁf@U_x0006_u¾}éW@_x001F_=Â ^5R@_x0002_ñ»àI£R@_x0012_hC_x0005_äúc@ÃÉ_x0001_Ô7c_@`_x000F__x0002__x0006_ÔT@O¯£_x0004_àQ@yÞ_x0001_íTe@\E-è¹mN@ô(OìW±V@öó_x0007__x0014_õ&lt;b@¸Â_x001B_=~KP@úx(/ìLU@ÞÈßË_x000E_a@/g{d£M@_x000E_oýkñS@_x0001__x0004_B\ªÑñØa@ëÞ_x0007_S@+}Òö_x0014_0g@:¦£Îà[@¸ÔE(2¢U@JÊVHÎ	[@Ö¼`Xtd@-_x0003_£×V@Úr»^_x0002_U@Òûr_x001C_Zc@êtiá®c@&lt;_x0010_(ð\@µrd@ZRv¤jì]@ß6qüY	d@8¤C&lt;§ÁV@+¤_x0011_ý}Íf@º7W*_x001F_X@uë2ZP@A6É_x001E__x0001__x0004_I@(XÃ_x000D_ _x0005_a@'+·O³g@Àdä_x001C_útW@Æ¨_x000C_tÚÎZ@¬ (T$^@Ì 'ø_x0016_¦c@*µèàù^@æÕ¯ÁC_x0018_O@xÜïÊðe@%_x0018_ ÇtD^@ñº8`,;f@;È±_x0001__x0002_ZqY@ _x0006_j±_x001E_¯Z@Æ_x001F_\&lt;`K@ôçÊPa@_x000D__x0014_QÊIf@Øò~Â_x0012_V@_x0012_°Úÿ«âI@våÆ3£¬P@ÅùõPÁFg@;_x0017_hR@«,cÚü_x0005_f@¤Ëg/_x0003_{S@%´À_x0010_Úg@|uÅhM·I@²°5åWûd@_x0005_ó_x0002_³[@¥Byü"ßb@ý Æ)_x000E_R@ÆÊC_x0008_ d@{]¿_ze@bÔ¹d@b Ä='a^@, 9Å_x000F_b@^!Íïõb@_x0015_éQêY@±Í_x0008_ñ]@ñYÚ6_x000F_ÆL@üßy÷ò²X@&amp;w ÃlsP@ÐÈÆ%_x0012_Ýc@$c¥ÉY@_x0010_X@_x0002__x0006__x0012_þ,¿¤c@°É5Ñ.`@eÌBò¹a@4­Ë_x0008_ßY@³T9W_x0019_Ég@_tºÊÉBf@_x0012_µ%äZ@F/óq\@}}Ú&gt;_x0001_`@bä¿¡­sS@ñòç!0BL@Ht=_x001B_?Hg@&lt;ÇÃ¤[@_x0003_Ì×D_x0004_`@Åû_x000C_²VO@ü` 2òV@Kæ4ö_x0013_T@8_x0018_z¸`åe@¬&gt;þ_x0017_âq^@¥½fÍæÚH@ã{!¨öU@°_x0005_¥Kc!c@`£Ü©,Ëb@¶ò_x0018_vê´b@_x001D__x0015_ÅIV@Lè/l4O@&gt;@ZYç_@Î´Å8{Q@å]MìÉè\@À¢µ§W@2Ûã_x0014_¶&gt;Y@çê&amp;_x0004__x0006__x0005_ha@`h2_x0017_0_x001D_c@_x001A_7üÝ¡Û[@ý°â_x0001_Aåb@y&amp;Õ®ev_@ÍìÀéºØf@öËÑá¶X@WØ»á2P]@·û]ef@,¸5û5e@î6ÝÎöK@_x000B_Ròêx;R@súò+CcN@ã|ç\L@;¡æDÿT@&gt;´\Ùh^a@s·_x0003__x0017_Y@üDOqÂÍa@´B_x0016_îQ`@n_x001C_Þæg@_x0016_?_x001D_`@8¯XÃ2^@ÙxJN@;ÎÓÚzjL@@: òg@£®	-_x0010_[Y@Ò»c\U_x0014_a@ø&lt;Îë_x0002_&gt;b@$ªÈ÷ØÝ^@¬&amp;kCP@ó_x0006__x000D_Atf@J*ÙÎ·þY@_x0001__x0003_Á	¨ç_x000E_RJ@Tç_x000B_/Z@}_x000B_AÚ_Y@DôñõS@ð_x000F_ßGSÈ^@_x0006_d¹á_x0013_1\@Je¼ÏeãM@ÝÉv¼­sI@_x001A_¥cºT^@êÃ¯&amp;^@x_x0008_&lt;3_@F[_x0002_ô¢{R@°¨ßd6_x0002_`@w×®h`@ÌØAà_x0007__@Ë¶,%äg@$iÎ@Éc@|ÆBN³_@y/êrDa@¾q_x001C_jZ@_x0019__x0003_V¿d@Ç¡¢g_x0006_b]@ßLh«÷_@¿Û·_x0011_c@R©&lt;pîh\@W:¬_x0017_õ`@ÿÐx]H@_x0012_¼_x001B_bUT@_x0014_?^ÍlU@Ï+ñÔ	=L@L@ù¾¡æa@nÊ'£_x0003__x0004__x001F_Q@oÅ(ÑvÒa@_x0004__x0003_¢öÍX@q+°ÚÂL@þP\(Y@Ñ_x0008_fÃe`@_x001B_#&gt;^`@z_x0007_9¨Ú&gt;a@`W\µ[íe@V·ìb_x0015_d@Ö_x0006_øa&amp;äd@_x000F_A_x0001_+uc@°4+:X(R@á_x000C_+_x0015_°_x000B_g@­M'®ü_x000D_M@´we*_x000B_0N@_x0018_ú1"aÐ[@_x001C_ëÝÁ:c@66.±_x001C_`@_x0018_&gt;!_x0016_]Ç`@ò6 &gt;8a@_x0008_¡x_x0015_zge@J¶&gt;´ý6W@wä7õ¬N_@40,Y_x0008_ke@_x0002_e:P@geèS¯_@aQe°J_x0007_R@ª_x001C_Ð¼_x0010_þc@i¹{_x0013_°d@ª,]_x0003_H@h}LlEÝa@_x0002__x0003_çù¿¨Þe@f¢±²_x0003_^@ µïÍg@ªZ&lt;Çù`@_x001D__x0001_Ò=.L@³Æèí^@µ_x000F_Ì2_x0016_b@Èh_x000B_1ùØR@&lt;ò¥_x0002_¤I@ø_x000B_å¹&amp;ÖZ@8W_^@Êz^î_x0005_E\@_x0010_}.½Sf@_x0006_ã¾D´e@_x0010_È_x000B_úî`@"Ñê_x001B_®N@ê×´±÷Z@Z5&lt;­B`@°³cnÒ_x0008_W@_x001B_|»Þ×^d@8+7þ\@øBôT²-f@?½¾`X@2Ìðº´b@_x000D_á¥I6^@·,Ao_x0003_eS@¦t_x0013_/¬V@Z_x0011_wü»Y@	w6+2[Q@*½Á¢a@$G¦nÈEQ@²¯¾:_x0001__x0002_²×L@_x0004_¼Év]@bbÒm£^@Ø¶(Qn_x001B_a@»qD@ª7b@^k¢Æ,ða@d)_x0012_üI\@çùA×¦`@ù_x001F_ÊõÇ_x0017_Q@_x0004__x0001_|A¶Z@;ÞJ/_x0005_Õd@8ÉZ³S_x0006_^@ffÑ_x0014_d@ÄEóoK@kOh7SjP@öÇ_x0004_wëQ^@QeðåGLe@Ã`WÌ_x000B_aW@_x0013_sqô=Ya@=_x0002_ìBõK@êÇÜ×E|b@æ_x0008_ºód@F%7 @GS@8ÑÑ_x0011_`@ú_x0011_¾,PwZ@,«_x000D__x0012_ý\@$ô{£c6a@_x0010_¡_x000E_U2W@DGç×_x000F_0Y@¨_x000D_n\Úc@_x0001_8ÝÿÉâN@ãéÿvH@_x0001__x0003_y¸KNÉ]@q_x0015_ÍÐÑ^@ò_x000B__x0019_ºµ;`@;Ýgìe^@_x001B_Þn_x0007_ð]@H0LM_x001D__x0017_@ËðÔ½fë#@Z»²v³.!@ÈáE)ÖÀ_x001E_@_x0002__x0011__x0002_¯ú%@ø+ %_x0011__x001B_@ºX hg¤_x0015_@D²ì`K_x0010_@zßÖ_x0018_Ä_x0002_@_x000E_;2_x0016_ªv_x0018_@0Øs$j_x000F__x0001_@Æº¤Ëº"@èCÊxüz_x0002_@ivd_x000B__x0014_@4-¸Îª_x0017_@:eê0H_x0003_@zÇî_x0015_ºÅ_x0019_@* _x000C_ @_x0010_¡ìcñØ @k_x001D__x000E_#·A_x0015_@àñ'ð_x0016_@üËÙð._x001D_@.ÚNAÈW"@fÑµg_x001A__x000F_@âFº¾5¢_x0014_@Ü~$þ²L_x001D_@á_x000B__Ì_x0001_	6_x0010__x000E_@_x0002_mwä%ñ_x0014_@&lt;Á_x000F_Ð'_x001B_@_x000B_q­,"@÷é¶ÅÒ_x0011_@AÛ_x0008_lñ_x0004__x000F_@^Õjà_x0014_%@Î_x0008__x0013__x0004__x0015_Ñ_x001F_@fÆ¼_x001C_j_x000B_@7_x000F_9¬&amp;_x0016_@_x0006_¨Ð_x0007_µ_x0019_@_x0002_)_x0001_&amp;©I_x0012_@æ9q·Wß_x001D_@Rçm+¿_x0018__x001E_@B_x000D__x0007_«5_x0016_@_x0012__x0010_½ý_x0005_ª_x0018_@Ýlo­{_x001D_@§Ê49@"@fös_x0007__x001A__x0015_@rà~¯õ_x001E_@_x0006__x0016__x0006__x0017_@ú{s_x0016_ÐÉ_x001C_@¼§ó]¯?_x000C_@vøòù _x001D_@_x001A_:ð%À__x0016_@OÌ_x0016__x000F_¢_x0010_@¤3_x000C_Ë_x0018_@[úhø ­_x0013_@_x0008_coÉ2$@}ØO_x0019_æÈ_x000F_@`RÊLÙO_x0017_@_x0003_cK_x0019__x0018_e_x0016_@_x0001__x0003_ù[´&amp;_x000E__x0013_@$åï¼_x0012_@¤D÷_x0007_Î_x001A_@è×_x001E_Î³Â @|×ò È_x0014_@&lt;ûN_x000B__x001D_¦_x0014_@{4q_x000D_È_x0012_@z¦D_x001D_¥{"@©æ	XÔ_x0016_@ë0çùÞl!@?úv_x0012_Z_x0014_@ÿOº_x0014_\/_x0016_@®¬Ä.êÜ_x0019_@_x0011_LWÞþÉ_x0003_@B5ÐdþÉ_x001A_@ò-û_x001A_Üx_x0001_@(F»ªÈ#@{`ýGü)_x0002_@O¬ã_x0010_!_x001A_@_x0004_#xb_x0010__x0010_@_x001E_Ö_x0010__x0002_)@cÂ&amp;9¹#@àõàèc_x001A_@/¹Uêv	_x0019_@üémïÎ¯_x001C_@þ8cBK_x0008_@.ÆKõ_x0011_@«whz_x0018_@Sð¡u_x001D_÷_x0018_@CÍ_x0018_ïy_x0016_@ð1_x000B_ @µ¤_x0006__x0002__x0003__5"@À®ûÐðñ?Úk_x000E_Wè_x0015_@üùkË_x0001__x0013_@¥­ÇuQ_x001E_@uÉÞ½_x000D_@-NýH¼__x0017_@IDË*Ê9_x0014_@PÀ_x0013_ï\__x001C_@aí®) @ÖùH_x0016_."@Bµ£z¯_x001B_@_x0003_ÒûnÃ¤_x001A_@îÀ_x000F_»b_x0019_@³­)!y_x0014_@_x0008_&gt;bÂ¢_x001F_@qô_x000D__x001B_¤Ú_x000D_@+?"2ï_x001B__x001B_@}_x0016_Ú#m"@i_x0002__x001C_U¤_x001B_@(cµ?/¿_x0015_@u]Wãb_x0014_@Ã,n'[õ_x000E_@¿§Ñ2÷;_x000B_@&lt;áÂ® @â·ãq_x0015__x0017_@_x0017__x001D__x000C_äu_x001B_@_x0002_.øÎ_x0008__x000D_@ÍR@Öv_x0015_@BªÍØ_x0003_@Ø`E_x0012_¢ÿ_x001B_@÷(4§AÕ @_x0002__x0003_Å_x0005_ºÿÐº_x001A_@&amp;°_x001A_/B·_x001B_@81Cq_x001D_=ì?=º½_V_x0011_@-ù_x0019_Ä_x0010_@Üø&lt;÷dô_x0010_@r¨)@þ @ÊlÇ¯_x0015_@fc4 @È_x0007_Iet¨_x0013_@æöNNÄ_x0013_@´§6_x0003_g_x001D_"@Ë_x001E__x0014_o_x0016_@_x0010_w_x0001_2÷?&amp;¹ºC/1#@¶§¡9âö_x0013_@Æ7F:ðD_x0012_@¯_x0011_êsäR_x001B_@¥^hûêp_x001B_@Ù,³¼Ã\_x0012_@H_x0011_AC_x0019_@¼_'_x0012_÷_x001A_@&amp;¶Ò¿p_x0012_@¨~ÙzT_x001D_@¶UM£68_x0018_@îË_x000C_ºÍ_x0016_@þ­´_x0011__x0014_"@Òâé1_x0014_×_x001F_@WiI_x0016__x0015_@på\.K_x0018_@,Ìçî{_x001B_@Å_x0012_ª_x0002__x000B_¸1_x0006_@?ä*ø;J_x001F_@ªä}_x000B_|_x001D_@®ÿªµ_x0017_!_x001F_@_x0007_õ±(*a_x0010_@_x0001_0_x0019__x001F_éÓ_x001A_@qé	Û_x0014_¡_x001B_@_x0010_Õ06_x0012_#@Ë_x0006_S6_x000B__x0017_@_x0011_Q;Ñ:#@&lt;®yú¡_x0016_@_x0003_lø¡_x001A_@­0ÎpÊ_x0016_@{kr,_x0014__x0010_@kÃ_x0014_í_x0012_E_x000F_@Æj}ø¹_x0006__x001D_@¦|/Ô_x0012_í_x0015_@âµFðw_x0012_@Ké5=ïV_x0018_@acc_x001A_Éð_x0018_@ã_x0008__x000C_À_x0015_@Á)ó[å_x001B_@¯{_x000C_á	½_x001B_@58'Ë­®_x0010_@Ó7Â_x0006__x001F__x001D_@K=Ë°Õ_x0017_@_x001C_4eñË_x000E_@©0)_x001F_ó_x001B_@H÷\Ýa_x0018_@PÄ yi_x0018_@Q9á_x0004__x0019_@}.à_x0005__x0017_@_x0002__x0003_¯VàüH_x001A_@_x000D_36_x000C__x0016_@ÛÙµræJ_x0016_@óXÖh!_x0019_@«-,xÙ_x000F_@½¬õÀn_x0017_@tNÐz7ú?ØC_x000D_k_x000D_@þßãõÒë_x000C_@¨vB±w_x0019_@n_x0002_Km_x000D_ö_x001D_@U~\É_x0007__x0008_@';_x000E__x0012_gA_x001D_@_Äú~##@&gt;í3JrË_x001B_@TP³Dü'@¡Þùæ_x001B_@=e_x0004_³U_x001A_@_x0011_]"²_x000E_G @øí_x0001_u_x001C__x001D_@5_x001A_0ü_x000C_@X:_x000C_%`_x0012_@9ì_x0010__x0018_m_x0008_@÷¢W¦_x001E__x0016_@þ«;±³_x0005_@½I²_Å_x0010_@_x0005_ÜmeÊ_x0017_@_x000D_ÙÂ`_x001A__x0013_@³)þ,_x0004__x001D_@	®Ã\óe_x001D_@«"2-6M_x001A_@ÀàïÅ_x0006__x0007_k_x0012_@Xh×3îcü?á®«º&lt;_x000E_@Gì&amp;X¤¤!@Ô¬	µ¦±	@¯_x000E_èæV®_x001D_@®_x001E__x001C_@úÌ_x000B_@ìøÕ,&lt;_x001F_@ªZV§å_x0010_@U)@fC_x0015_@_x0007_H`á_x001D_C_x0016_@ñ _x0004_»U_x0003__x001E_@_x0001_\ïY_x0008__x0002_@×¢Ëh!@CW_x0006_ã_x0006_"@xëÏ°}_x0012_@_x0008_ 9!_x0011_!@åÉå#ÉÚ_x001C_@t1_x0018_SÕI_x001C_@·cîë_x0010_@j'÷3_x0012_@¸Må¿ü$@ª5l¡?!@	¦æ;gk_x001A_@·+ÏY_x001A_@ñs_x001D_\¯_x0005_$@%*!OÏ_x0013_@_x0019_é¿_x000D__x001C_@ÐÃÄ»_x000D__x001A__x000B_@ý=Ä_x0015_q×_x0014_@äp&lt;_x0014__x0014_@çï	[×\"@_x0004_	Æ_x0003_FKeº_x0018_@_x0010_v÷X_x0005_ö_x0011_@´¨\òÛl_x001C_@þÒ¦±Æ_x0016_@é_Û9±M_x0018_@¡_x0006__ì_x000D_'_x0010_@_x0016_ìÜîQ_x000E_@Ä_x0013_)³=â!@ZÎ1_x0019_Å_x0010_@®´|õ5ý_x0010_@¾()_x0013_@Îö½&lt;Ñ_x0001_ @_x001F_a'`FÀ_x0013_@ù;`y_x0015_@9%Ì/Ó@_x001E_@$ 9_x001B__x0002__x0017_@_x001C__x0019_aÇh @xË|Bø_x001B_@mzáØ_x0015__x000F_@²*&gt;$µ_x000F_@'¶_x0003_I_x001B_@_x0007_´§$Jî_x001C_@¼Ý´ß¤_x0018_@1¾ô_x0008_2â_x000E_@¡x*/u¨_x001B_@´_0!@Z2_x000F_ bI_x000E_@x¢¦Ð_x0010__x0012_@_T__x000F__x0015_@¶£Ô=kn_x0014_@9mp¤Kt_x0014_@bþ_x0003__x0002__x0008_ýò_x001A_@_x0012_h³_x0015_Þ_x001F_@_x0008_ý*âE@_x0014_@FªPI, @_x0019_b_x0004_Úµ_x0013_@_x001F_Ù)3_x0010__x0012__x0016_@_x0010__x0004_«_x001F__x0015_@l¤KÇ_x0004_@ÅGp_x0001__x001E__x0007__x0010_@&lt;Käñë_x0016_@É_x000B_Ã?µâ_x001A_@º_x0003_£!_x001B_@_x0010_[9Â©_x001B_@_x0006_	·0~_x0016_@¹×§u)_x0014_@Ö¼{_x001C_60_x001C_@¦rÅÊKÑ_x001D_@_x0018_,repã_x0003_@$ëS_x0006__x0013_@f±Z4vð_x0017_@Ä6Óÿ{_x0017_@Ïµ^0Ý%@zÊ_x0019_{±¿_x001F_@/_x001E_Ï±(_x000C_@A]¸.§_x0005__x0018_@ö_x0014_ú1_x001D_ú_x000B_@¢_x0010_&lt;ùÝ8_x0017_@_x0002__x0018_bÀê?ò×B¯$/_x0014_@+úEV_x000B_@Íh(Å_x0018_-_x0011_@w_x0016_NÒÛ7_x0015_@_x0003__x0006_æËY'Wí_x001F_@¨Y´ð_x001F_nð?õÛ_x0004_½E´_x0012_@áHÚu9_x0016_@_x000F__x001E__x001F_Úa«_x000C_@ä_x0018__x001D_BÊÂ_x0016_@_x0005_¸C_x001E__x0010_@[5Ð¾É_x0011_@¶h_x0019_Í9Ý"@fO_x0016_Ç_x001D__x0017_@_x0001_¶Ø_x0010_X½_x001C_@Ê·;¨_x001E__x0017__x001D_@¸,	«Q !@HÎÙíw_x0013__x0011_@VÊn¦[G"@9]a@_x0013__x000E__x001E_@2E_x001E__x0016_²¬_x001F_@_x0011__x0003_,@_x000B_@Þ¨ÑÉtÒ_x001E_@_x000E_§[ºS_x000D_@©_x0002_²	_x0016_x	@_x0014_Â2ã_x0016_@ñõ!¬_x0015_"@UGÑsÔ_x0019_@D6®LX,_x0016_@_x0014_p×FÜ_x0011_@_x0006__x0018_Ô¬W_x001C_@×[Ô_x0006__x000D_@ô4$\P_x0011__x001C_@ UsQ¦_x0011_@_x0014__x0015_à_x0006_Ù_x0016_@._x001B_ý_x0002__x0004_RQ_x0019_@ÓÈD_x000D_t(_x001D_@ÓXâ_x0007_]_x001B_@»üã½U0 @¬íö9ª_x0014_@%¹&gt;uÙ_x0015_@&lt;_x0004_Äfü_x0013_@óÝÇSÜ._x0010_@Y_x0004_H_x001A_dè_x001F_@³z÷7/¨_x0012_@ÈØ_x0010_Úú»_x0013_@{_x000F_Q¼¤ @7U[ãC_x001F_@_x001E_s2P·Æ_x0015_@	_x0008_àq9_x0007_@_x0013__mùï_x001C_@s½»ël_x0005_@_x0018_û_x0018_5s_x001F_@Á?.}sl_x000F_@/%RþÖ@_x0018_@4ù½é.è_x0018_@å~Í9ðö_x0019_@¶u¸sÅ_x001F_@ø%ú4!ï_x001B_@z_x000D_KÎ:Ó!@£D_x0003_ÁÐ_x0015_@_x000E_âmI!@_x0001_åTîi¾_x000B_@kÕ¾_x0019__x0019_@à3Åvc³_x001A_@`Í&lt;_x0013__x001A_@°;®1»¼_x0015_@_x0002__x0004_%ÌÄ­Â#@÷¡JW_x0014_@_x0008_C±q%Ì_x001D_@ÎµËi_x001F_Æ!@îQ_x001D_»ZÎ!@AÎâ_x0010_O*'@Ð_x001F__x0012__x0017__x001F_³_x001E_@ºÊÐUÙ_x0012_@ÎÁ¦Ò&gt;_x0013_@_x000F_§¥¸!@°^_x0019_Âù_x001D_@_x000E_LP_x0002_5*_x0012_@à_x001D__x000D_ûm_x0001_@çÍ¶x^_x001F_@Â|l_x0001_# @JÚµ_x000E_@=åõ½Æ_x0003__x0016_@mIóúÆ_x000D__x0018_@¾ð½ &lt;_x0007_@ª29*î_x0014_@Ë³è_x0006__Ì_x000C_@ÿ¿ºW9_x000E__x001C_@rj³Ïö_x0015_@W_x000C_Yòûé_x001C_@µe8Ë@_x0010_@@_x0019_¸¨_x001D_@ ¡ú _x001C__x0008__x0012_@ÎBÊ¢Pk_x000D_@¬Ü`³Öñ¿_x0006__x0005_æ&amp;ä_x0007__x0011_@&gt;Îñ§ô!@¥³X_x0002__x0003_ÜÈ_x0013_@_x0002_þ_x0015_¶¡_x001A_@n_x0002_¢æT]_x001F_@RçÀ_x001D_@t_x000E_ü¢©_x0019_@C_x0001_9~ÖÑ_x0019_@=£Ûø85_x001D_@¨1iK_x0010__x0014_@_x000E_ðvu·_x0010_@C;K&amp;_x0016_@_lÖ½â @_x0001_©~8_x001A_@êG_x001C___x0012_@ `­Üä\_x0016_@_x0018_Oû9ò_x0017_@¿ÈÄýPâ_x0015_@ñV[U @?"­ýÃ_x0014_@"#«È0_x001E_@Á£¹Râ*!@v3õa_x0006_. @i_x0013_­_x0001_À_x001F_@^h_x0011_b#@JP_x000C_Ü´_x0017_@\ïÉ`¢_x001E_@lÀåB'Oô?¥=VlÒ_x0003_@Îk«{ð_x0011_@ÄåqAÀ"@`9}_x0002_±!@_x0004_T1¡©_x0016_@:É&lt;)_x000F_ @_x0004__x0007_V@÷_x000E_o_x0014_@ÊÉ¯_x001E_C @¬´@m&gt;_x001A_@Sã«?¦)	@õlCíI_x0012__x001B_@$þ\u$Ì_x0014_@5Ä=_x0001_^Â_x001B_@_x0014_ö2_x001D_=_x001D_@wÅ_x0008_VÔ_x0010_@2,Ï*_x0001_c_x001D_@N}Ù`s"@_x0018_3Â_x0013_úk_x0010_@Ðß¤Ü_x001D__x0012_@_x0005_°¦ñ&gt;_x001B_@U_x0005_0³_x001C_@u\D,_x000E_@rúLwnÈ&amp;@u=æ	âJ_x0017_@&lt;K_x0006_¡_x0010__x0019_@ÈõI_x0008_@Ä_x001D_@:Ú 5s_x0019_@C½ú§9_x001A_@_x000C_8£_x001E_´ @;¯Ö_x001B_¨¾_x001A_@OPX_x0002_I¥_x0017_@]_x0014__x0003__x001A_/E_x0011_@±A·¯ú_x001C_@4ë_x001A__x000C_ö±_x0016_@¿/_x000E_up_x001C_@§£8yFr_x0010_@_x000D_¿wÆà_x001E_@ïs+²_x0004__x0005_Å_	@íÝ_x0019_NÛB_x0016_@T_x0017_+ô-_x001A_@zX&gt;+ÔD%@#L_x0015_îì_x001E_@_x001E_Þ_x0003__x000B__x001A_@¹÷Âz_x0008__x0019_ @¾\íòþ?ºõ-ü·h_x0014_@_x0008_Ù{jáoþ?_x0004_û´W%#_x0013_@pzD_x0010__x001A_j_x001B_@ÔqjÃ_x0017_@m`ºó4_x001A_@@úmê¥´_x0012_@½_x0014_¾­_x0019_@T§ª_x0013_@æBpì%y_x001C_@@:_x0001_2R_x001C_@.$Ì_x0010_^_x001B_@÷/dÃË_x000C_@ì¡Ö_x0019_ _x0011_@ ñmÇ_x001E__x001E_@_x0018_p+qî_x000E_!@_x000C_Ö- Ôßó?óS_x0002_õCê_x0011_@¡kW_x001E_ õ_x001F_@ØÅdrí_x0012_@¸_x001C__x001F__x001D_e_x0015_@âÀA_x000C__x0004__x0014_@ððdÓ_x0017_á @Ä7£Xçõ?_x0001__x0006_ÜYÍ_x0014__x001E_'_x001C_@_x001E__x000F_P;_x001C_@mã;_x001E_*_x0016_$@ÈwÚkw_x000E_@Z-^,1Y_x0005_@&gt;ãr¿b_x000B_@_x0003__Eh~Q_x0016_@_x0014_Öí"_x0013_Í_x0011_@¡yëØ6Y_x0013_@ý@i_Ò"@¸"ä³ý?Q_x000E_~&gt;_x0004_@QXÓvµÚ_x0018_@´ç1_x0015_J @l IéÞ÷?$tÍ_x0012__x001D_ù_x0016_@;úÍ,!_x001C_@ð¬_x0006_é|l_x001F_@+_x0004__x000F_p_x0016_@xÕÇºf+_x001E_@_x0014__x000D_%zã_x0010_ @ôEÔª8_x0011_@î$Ç_x0004__x0002__x0006_@(_x0015_]wÇ_x0018_@_x0003_~=&gt;¼_x0017_@µÀpbÉÚ!@¶_x0019_)_x0017_@_x0016_Øä`Qt_x0013_@RPÐ-hP_x001B_@ÒåP_x000E_ß_x001E_@u»Ë$LK$@KQ_x0004__x0007_e_x001D__x0016_@ìËú_x0001_¶_x001C_@©FVÙøA_x0011_@@²ßåáæ_x0007_@:_x0013__x0012_¨_x0014_ü @A_x0014_Èú_x0016_@^3ìqÖu_x0016_@0|U­_x0012_ãÞ?)5çÿÒ_x0008__x001B_@ÿ	²^_«_x001C_@ÆTrHât @_x0003_1@X_x000D_Ù_x001C_@k~çÇ)_x001F_@Ú_x0005_73_x0013__x0013_@N_x0011__x0017_#ñ"@Ê_x001B_èc_x001B_@¯dk'Ú:_x001B_@\RX	_x001F_ã_x001C_@Ì°_x0008_knp_x0015_@-_x0010_F¿ @­÷¡4w_x0013_@ösV{_x001F_@R_x0003_d_x000F__x0002_%@Gâ}4T_x000E__x0011_@ÓFIÒbù_x001C_@®ùE-¢_x0013_@1_x0006_Ï*_x0003_@'.ÛL"_x001B_@J*h_x001B_""@¯I»l_x001A_@oÔ_x001C_ÅÃ_x001A_@M_x000E_ÜAü_x001A_@_x0001__x0004_d7fYÿ_x001A_@)_x0010_Ác_x001A_@_x000E__x0010_ê_x0006_;_x0019_@&lt;v_x0017__x0015_ê_x001D_@Þ¸!Úes_x001A_@¸òýÜHö_x000F_@ÖêMß_x0008_@Áþ`æ9û_x0015_@fñY¨.V_x001F_@©[ï9ë_x0019_@_x0003_"«_x001B__x0011_@TÍÓÉ®Þ_x0013_@Q-OÄ'7_x0010_@_x000F_:òJ&lt;_x001E__x0016_@0_x001D_9_x001B__x0015_@c_x0017_ó_x0006_êR_x0010_@,ÅÇUØ_x001D_@À_x001D_dîÀâ_x0013_@]iÓ@ý_x0013_@èy(ZÄ_x0006_@FÌ5/#@¿_x0002_ÿí_x0005_@à_x0013_´yc_x001D_Ä?Õé·nò @Ù!]_x0012__x0012_Ü_x0014_@_x000F_û»m_x000D__x0006_@wG6ê_x0010_@¡P_x0016_wR{_x001C_@_x0013__x001A_½'_x001B_ë @_x001C_SäL5	@_x001F_ö_x000F_oF_x0010_@ö_x0014__x0006__x0007_Pë_x0017_@_x001F_4\&gt;C_x001A_@Ãí1§Z_x001E__x0006_@Rö_x001B_O_x0010_@`Î_x0010_×_x000D__x0016_@ _x001F_ß¹_x000E_@D_x0012_«_x0007__x0004_@ÌQ_x0003_$À_x0019_@eÈH!Lù_x001E_@jºB(&amp;@ÂDY_x000F_/ø_x0019_@_x0015_ç&gt;ÔU_x0015_@ðá*_x0017_¹_x0017_@´FÄ_x0017_.¹_x0007_@k_x001B_ýÝªÀ%@áï¢åÕ_x0002_@eT2ÝÐ_x001E_@DwÀ°)±_x0008_@z¾:¿9_x0017_@°ÖS´H1_x0014_@þüóÐG_x001B_@AïC,_x0013_«_x001D_@ILE._x0017_[ @/®ô&gt;p_x001A__x0018_@UëÝ_x0012_&lt;	@í_x000B_ùÎ_x000B_« @ÜIw0ïÍ_x001E_@ÑÑ6v¿Þ_x0016_@R&gt;M/!"_x0015_@_x0005__x0012__x0001_¯' _x0016_@è_x0004_5DT^_x001E_@P¼)\_x0015_@_x0002__x0008_)wG_x0019_@,.¬ÑU$@nç¯®P_x000D__x001F_@þVQÌ_x0003__x0016_@Ì_x000C_ìÃ^_x001D_@Î_x0015_gß_x0016__x0018_@¥:_x000C_r{g_x0013_@¾K·O_x001A_@3é_x0008_±þ"@³un°5&gt;#@6T~srá_x0012_@_x0015_nãtî¬_x0006_@c·Õ´ùW_x000F_@ðÉXåä?3lRàý_x0007_@ëf6_x0019_L_x0013_@Dûwð`»_x0001_@a5è_x0010_¸u_x0018_@øæÀü_x0013_@¸5bWýO @7ò½²#p_x001E_@8k;¯Þí_x0019_@_x0001_CzÜ_x0019__x001F_@ã;@²ìj_x000C_@q·iÚ_x001A_@Íöð_x0015_@_x0005_À_x0004__x000F_su_x0005_@v"%¢d_x0018_@i4)ÒèO_x0011_@2iRûI= @_x001D_QN¿_x000F_@"]Ú_x0007__x0010_xè_x0013_@él¡é	_x0012_@»_x001A_	_x001E_ __x0013_@_x0006_zFÙA_x0008_"@XææA+µ_x0015_@_x0005__x000D__x0001_åg_x001E_@Ú&amp;NrÔÜ_x0017_@è¥s­	_x0015__x0013_@_x0012__x0019_1#"@ ÕÃ_x000F_-¯_x000F_@bôþ_x0011_­$@àC£&lt;_x000F_Æ_x000C_@¿]ðåa_x0004__x001F_@÷¶d_x0012__x0005_e_x001F_@&lt;?~ì?p_x0011_@é)_x000F_'Ïv!@®È_x0002_°"@.Piô1v!@Pâ.Ât_x001E_@C°¡wö_x0014_@o_x001C_ßþ_x0010_@q2fÎ»§_x0007_@½#¹_x0019_b!@«â`­y6_x0015_@¤õ_¬_x001A_@hkWQ_x000B_^_x000E_@Â©{=_x000D_@]ª_x0004_ÂÏO_x0014_@®õc_x0019_@g(siN_x0003_@_x0014_Ç½tòzù?«»äèõb_x0017_@_x0002_	/Ô×ª_x001E_@¬K_x001F_ ] @W÷Ô±Ç_x0016__x0016_@N©&gt;pì¹_x001F_@Ï_x0017_)ÈTË_x0018_@_x0007_jgÑ_x0007_K_x0014_@-ZHK)_x0019_@q¡²_x0001_Ä_x0014_@³P½_x0017_[æ_x001D_@Å@eµU%@C8c|¡½_x0016_@&lt;D,Ñæ_x0011_@¾Ü_x0008_¢_x0006_±$@¥Ð9ïlÇ_x001A_@_x001D_ûtù_x0012_@XIýK_x0015_@ç_x0018__x0004_&lt;å._x0017_@¬_x0001_¡_x000C_9 @ùð£uÙþ_x0012_@ßë?õm_x0013_@¿7g¡^Q_x0017_@ÚØ½(;M"@_x001C_ä_x0003_ò_x001D_\_x000F_@¥^öÚ"@wYl&amp;¹ @tkX_x0013_T_x0012_@Ï_x0015__x0013_gç!@ÆW£_x000B_Gð_x0004_@Ø/9¶Ùà_x0018_@ÏM_x0005_ÉV_x0003__x001C_@µ¥:_x0018_@¾§z_x0003__x0005_ÿ_x001F_@_x0014_þW_x001E_ê¶_x001D_@È&lt;òkÓ_x001C__x0014_@?¯x+v_x001E_@«úß_x000C_ æ_x000F_@_x0006_¥_x001B_u!À!@z}_x0006_×+É_x001B_@ß_x0015_«¹_x000F__x0008_!@4ºÿ)ö_x0014__x0001_@a(ëº_x001E_@¡ËqS_x001D_@XþkÎ_x0010_@ÔW f3!@BARÿ_x0019_@ÛR_x0002_4g_x0017_@#_x0013_e]`6_x0019_@ß!ú×J_x001D_@ æÂNÌÎ_x0018_@¦~Ñ_x0002_=_x0012_@Ý_x001D_Ü¢@º_x0019_@_x0004_]F_x0003_«T&amp;@?GÕt'/_x0018_@ÁÍã}LÌ_x0019_@²_ÿj @´Bx§_x000B__x0015_!@yÛùNW!@2_x0018_WP_x0013_@;#_x0019_U_4_x0017_@¹£àt}í_x001A_@:\Ê_x0014_@÷_x0011__x000D_ _x0015_@Vàd©_x000D_@_x0003__x0008_ñV8«_x0010__x0019_@ê_x001A_¾ºùÃ_x0017_@ãìÎ	Â|_x0019_@V°YÁ§_x0010_@ÝÐ_/¤W_x001A_@0Åêñ9{_x001E_@¢¬'Ü_x0011_@xÃ1ü_x0008_²_x0014_@§(_x0016_ÍW¹_x0007_@ÓT_x0003_*_x0011_@®,Ã_x0008_!_x0014_@_x000F_ýØ_x000E__x0017_@_x0016_ßôÜ_x0006_	@fÐ 1ì*_x001A_@0¿}_x0006__x0011_@ jÑÁà"@paöÜ_x0005__x0015_@VyÁ_x0014_@hÏ6n©4_x0001_@	_x0002_keÎ_x001B_@~©²Èô«!@_x0016_`¡._x0015_@S¯2}_x0010_@UqÔ²ß_x0012_@×ù-_x0004_!Ø_x0015_@¡I_x0002_5T_x0016_@ö9Ñ_x0001__x0018_@t_x0011_2CY_x0006_@"%FVJ_x0015_@\«ú1D_x001C_@áH,Æ°_x0019__x001B_@_x0002_þ|U_x0001__x0002_,_x0003__x0014_@	å_x0005___x0018_@}9Wä'_x0018_@&amp;_x000C_&amp;Æä`_x0011_@C¦ B_x001C_@ÅhftÕÕ_x0018_@_x001E_é 3ü_x0012__x0018_@ÂÕ7;T¡ @ëC+µ$_x0019__x0014_@ûB_x0019_¯_x0016_@Ê]Ñ_x0011_ÝÁ_x0018_@H¸ÆÎ¡_x0012_@n*$Ö_x001A__x0012_@¸ìËÄLD_x001E_@»Ç¢¤_x0003_@º°rÃ%_x001E_@¸"_x000E_¢_x0017_ @_x0014_£%¬ñ!@[&lt;_x0015_;¦_x0018_@¤èBÑÒ_x0012_@"ù¾_x0018_	_x0013_@d¦¬ý_x001A__x001A_@_x0005_®%_Ä	@qm\[4d_x0011_@i¯²­D_x0018_@Âî«\_x0010_@s_x0005_;Û_x0017_@·¼~ZIm_x0011_@*üÊµL_x0017_@Ô,Ä_x0014_¤_x0016__x0002_@³TìÆ§_x0006_ @Ú_x0012_ßG±ß_x0010_@_x0001__x0002_lrxîÓ_x0019_@_x0004__x0012_²öI&lt;!@7=6ÝË @ÍV`ÎáF_x0013_@\p_x001F_wel_x0018_@ßyëÐü!@jÔ_x0004_Z_x0019_@_x001F_þ_x0002__x0005_»_x0011_@7hâ9ÿ_x0018_@Ë/*_x0002_:_x0002_@ÔyFïN_x0015_@û_x000E_9 2_x000F_@vQ uØ @Qî5§_x0019_@2\&gt;ÿêl#@TS z _x000B_@½ÏîxYÅ_x0012_@#_x0015_Uý_x001E_@+Í-Â	Ó_x0004_@Z°_x0016_¿,_x000F__x001F_@_x0005_zIzZì_x0013_@µõ®!'æ_x001A_@_x001F_ÞÓNZy_x0017_@_x0007_,é-÷_x0006_@0ôá¾_x001E__x0011__x0019_@~BÏ9ñL#@æ=2É4î_x000B_@ÊL_x0011_@_x0016_7_x0013_@B~&amp;Eþ±_x0018_@ZÍôËF"_x0011_@_x0010_ÅÚ_x0015_i}û?è_x0001__x0005_ÐJ!@"SVG_x0017_@_x0010_ãà&lt;ì_x0004__x001E_@²4eòÒ_x0014_@ëÛÐ_x001B_B¹_x0016_@ã _x0002_/N_x0015_@_x0008__x0014_\âF_x001D__x0003_@´íÊ:ë_x0016__x001C_@Ð¸.P_x0007_@)#D_x001D_¬#@ÄÊIN_x000C_@:U/û°d @æ¤"Î_x001B__x000E__x001A_@øØPê_x001F__x000D_@ûö«W8Ä_x000D_@`_x001A_[1_x001B_@Be_Zº_x0014_@Ã_x001C_ûß3_x0019_@_x0004_·àÏ­Ë @M_x0002_ ·ç_x000D_@Ñ_x0012_¦÷E²_x0017_@_x0006_l¡hÞî!@%q%?ÔT_x0019_@Dº-£é_x0012_@ûZ\_x0004_»f$@v_x0015__x000E_3ë*_x0018_@DM_x001D_öàö @_x0007__LÉÃ_x001E_@_x001B_ _x0003_h?_x0012_@/&gt;ì5_x0018_@ óúP/_x0019_@Üf²)£_x001D_@_x0001__x0005_3äÎÝ_x0018_@¼5ÿr_x001F_!@"¥_x000E__x0010__x0002_«_x0011_@)óhõq_x0017_@3Fß_x0015_@ÞÄ:yÏ_x0008_@nWâà4a_x001A_@AG·EK_x0004_@&amp;&amp;\_x0003_Dn_x001D_@ !}rëü?Ö&gt;5k±_x0011_@K_x001B_%«_x001E__x0019_@_x0011_XÈ+_x0008_@êÝ_x000E_¿|i_x0015_@þpók!Ü_x0019_@L_x0011_ÄFWö_x0017_@û_x0006_&gt;rK_x0012_@rÎi&amp;ã	@"_Ïåf_x001C_@9Ï_x0011_Êÿ_x001C_@i¹3BÛY_x0017_@_x0004_cã®Ú½_x0017_@Ç@òÙÁÁ_x0011_@I	G×#@$2ßß$_x001A_@ àÿ_x001D__x000E_@_x0010_nd1å_x0018_@¬`_x0013_a5_x0012_@%QÈ_x000D__x0019_@Ø_x000F__x0013_^ÌÎ_x001C_@h|îC_x0014_@ã­÷D_x0001__x0002_ùC_x0017_@_x0018_.´}_x0013_@[1²òHA_x0017_@ÈJ·h`_x0015_@\1Ävvr_x001D_@ÏË_x0010__x0004_I_x0004__x001A_@_x001A_'_x001E_j_x0016_@7é{_x0002_MR!@Ö_x0008_èýÛ}_x0011_@»¾t$_x001B__x001C_@Ébæ5F#@ø/ù_x000B__x0013_¤_x001C_@óïAD_x0011__x001D_@JÅÇ¢â_x0019_@ê«9ß6_x001C_@=7_x000D_9_x001E_@O_x0004_Á_x001C__x0013__x0012_@V_x0003_8_x001A_cE_x001B_@b=\_x0019_._x0012_@³Iáéý_x000B__x001B_@H²jø`_x001F_ @^è¥_x0010_¿Z_x0018_@¥_x001C_}7¿f_x0019_@H1¡Uw_x001A_@ÆJ=î­_x001A_@×Ð5_x0002__x001A_ñ_x0008_@ÂID_x0003__x000E_@¶"_x000F_Ü#_x0018_@îéW_x001B_è_x0014_@@O_x0006_¿×_x001B_@¢Ò÷iO_x0012_@_x0019_×ÄØ_x0013_@_x0001__x0003_+QW@zå_x0017_@EQ¥V·N_x001F_@MIxíË_x0015_@¾Ò_x0004_-6/_x0011_@_x0004_Áë°X @Ëc_x0015_¿_x0002__x0015_@Ù3Ýßw§_x0019_@ÜFÔþ_x0011_@ï¯_x0013_³r @§__x0019_A4â_x0014_@_x0015__x001F_I÷ì_x0007_@Ýæ_x0008_@)_x0015_@ÿì_x000B_5¦y @¨§ú u_x000D_@uôÊõ_x0014_Ç_x001C_@q_x000D_é5ÈÑ_x0017_@Õ÷§ üa_x0003_@I[²Ú_x001B_@lñ¥·Ûä_x0007_@F(óãJ_x0001__x0015_@{£=2Ù_x0001_#@]_x0011_½_x0011_û´_x0014_@È_x0005_äjÕHû?ÂÉ_x001F_Dµ_x001D__x0013_@_x000D_=(ý_x0017_@´SíuÈ_x0018_@Àu?#_x0017_@q_x0002_ÄhÀÖ$@@_x0014_vl_x0012_æ_x0016_@·'ým­_x0015_@K·wT_x0007__x0015_@_x001F_ë&lt;_x0001__x0002_,_x001D_@_x000E_?Ó°¤ @@ö³#;_x0013_@q·Y÷_x0013_¸_x0018_@_x0013__x0015_ð_x001C__x0017_@ëº|_x0008_&amp;2_x001F_@¼£ñ_x0014_jl_x0019_@ªùýC_x001C_@¹AÁ×­!@ãû $_x0005_@Á­þ_x000D__x0007_@Hõ3­X_x001E_@êÔ»ªD_x0019_@w8(Rò_x0018_@_x0002_&amp;%êÐM_x001E_@¢_x0014_ªt_x0004_r_x0006_@ÉcÖ_x0011_Ô_x001B_@òâ¦âÛ£_x0018_@çZõdÃÍ @_x0004_; IÖ @V"_x0014_ìÀM_x0019_@_x0019_úß9_x001F_@£_x0005_¦ý3-_x0013_@C«ô±_x000D__x000C_@,Â_x000D_¹!@OPáÌó/_x001B_@(¤Qtá_x001E_@_x0015_V_x0013_{¿_x0019_@ÄÜR­¡_x001C_@ñþ1K¬?ý$¨0Çs?_x0017_çêcð?_x0001__x0003_j¡FØ!¿v¿1_x000D_5&lt;c?±¡çËì¿¤oÑ¸¿Úi©wTT¿ãÑªD±u?¡;kTîF?WV)ZÇ¯g¿ú2²G!y¿Xv|n_x0004_Ü?¨_x001A_,R¡Z?nàQ?cÔ_x0002_¯_x0016_;`¿lûÍ&gt;µn¿#/%4²¿ú__x0005_Ì}¿ixÐT¿'_x0010_ç`_x0013_?ØÃ¢¨àry¿ö~ÍÇÃ?*ØÙ7c¿_x0001_SXy¥_x0001_?W¨X_x000E__x0016_O?s=ñÅíô~¿Z¢m_x0005_j&amp;e?D:P_x000B_ð_x000B_Z?«_x0006_Õ_x001F_Ò¿:Q­\_x000E_Ùy¿ÛÀV_x0005_h¿t~_x0019_ë½©?q	_x001C__x0008_w&lt;¿_x0016_þK/_x0001__x0003_?_x0018_æ_x0004_X_x0001_¯|?Ì¨h7?|£R_x0010_éA¿ö&amp;_x0005_íÁ0{¿_x0015_Þo_x0001_Û_x0018_¿û´ß¹$?qjT*?|?7'¡0Ç_x0006_|?^ÑÄy?Å©S[z%{?C_x001F_jºñ:a?óÈ\øn÷i?&lt;ê"|Ô¿ih{¡a¿D_x0013_&lt;?õùº_x0006_c¿è ^_x0011_N?È_x0008_°\_x000C_r?j0]¬ñ¿Þ_x0008_öé6#?¬fA³w?ÀÌëÚ }p¿ÿSþV_x0018_¿lÅÝªÛà?È5_x0001_ßu¿l1+?¿RTªæ`?MüÇø@?é_x0006_yóW_x000E_n?8WgF_x0002_þ}?WP¨àßv?_x0001__x0006__x001A__x0001_eLëa?I¤l®_x001E_É?2_x001B_ú¸_x001C_ñd?_x0006_tb_x000B_âAu¿Ó(»_x0003_OY?ú_x001F__x0014_iØ?köÉÐ_x0004_?í×eê_x001D_µ¿t_x001F__x000D_Ds? _x000E_ÃôæP¿³/×k_x0002__x0001_[¿xvä=ÍC¿!^_x001B_ÉTm¿ì_x0006_Y¥ÿR¿;_x0005__x000C_pE´?Åó0á~7¿\·_x0007_U_x0002_ð? ÖEöÞ_x0018_z¿M_x001A_ù_x0015_#ý¿_x0005_Ûs_x0016_Ám?hV"_x0004_¿ÅQ°_x0007_h¿_x0017_`&lt;_x000F_Òu¿õì#Ôc¿Í=D_x001C_u¿¸c_x001A_c_x0012_­p?åÁç_x0007_Rêk?¤N´è_x0004_¿Å_0«^çn¿nJ×Ø»)o?ñLú¯!L¿ðßk_x0001__x0002_ê·_¿þþjµ¿@wÆëhR¿(%_x0004_¬§Rl?m#»^:_x0008_g?Ð._x0018_zv?¬_x0005_Ò`_x0017_¶&lt;¿wreíO#W?P_x0019_À¯1?3¾(_x000D_Ù?vóÉ{¿ø|¸ÿ!ev¿ßE+#¬èT¿ìF¸ï_x0014_ap?èPã:Mq¿7ê-_x0008_8²V?h9NwP_x0018_p?¼ÝÚÙ8&gt;m? ·4P_x0018_V¿u«	?ÇLí_x0013_¬0s¿_x0017_Ý¿Æ_x0005_-}?ÌìÓâ_x000E_@¿_x000E_Ö©³`_x0014_b¿ts£¸¸h?j!I GE?¯_x000D_#öÚ7p?_x0012_ dlï3?32³Èßu¿Ão5YW?Ú°¼÷×h¿Ç:ò=¿_x0001__x0003_ICW_x0017_4t|?&gt;_x001B_(æ«¥~¿:_x0018_Ô¿!ªGgnÇr¿y4_x000B_RtS?Õ¹ö¯²y?û£fü_p¿¨7âºHé¿÷_x0003__x000C_±d¿ýð§u?_x000E__x0004_¼_x0008_|?_x0013_m ¿7ú­Úâ[?_x0018_Êòu}i?¡nú³k?ö¬tèP?qmvËM?èt¢_x0010_Â?_x0008_&amp;¾·\¿eË¤_x0019_Hn¿ªïM¤Oa¿3´hhMb¿q_x0004_n?â_x000B_?_x001A__x0002_µ{ûÃt?_x0016_÷_x0018_Þ_x0013_¿ _x0014_]Ã-Th?_x0007_1)l¿_x0005_Ðû7f?ÛnE_x0003_C¿ÕdÛÖ_x000B_9n¿%Ù_x0017_¼Î_x0012_A¿©g*_x0002__x0003_ó¨?=ÁuBj_x001C_?`éÈ_x0010_ôow¿?&amp;Úû`?ò¯ö³¿Ml-îñw¿R;LØ_x0019_u?_x001F_×Nír#Z¿_x001C__x0002_é¼!_x0006_^?_x0014_þÓd_x0006_'¿¾ì_x0013_.ãÀ?_x000C_¶©_x001F_£¿êúx-2_x001B_~¿¡9ìø?QïÙ¼s¿»ùØf?aÙ_x001C_:_x0012_çu¿8¼ÍF§_x000C_¿ÓS^D¾B}?6ñ£*?OÜoE_x001E_3?Ê_x000C_A_x0002_w?éå Ô|?ç_x0001_ý_x001E_xk¿23z_x0018_Ýw¿_x000B_H~_x0002_·f?_x0003_¡Û·3×{?«éØ·¿á_x001F_ç_x0002_Z[?÷êWø_x0005_	?Ö#S@}Àx¿®°È&amp;_x0019_?_x0002__x0003_&lt;×/ÝÞ¿_x001B_[&gt;(Aë¿aÅ/M_x0014_?£ÏiQ¿8©CÉ¯¿&lt;V	 ¿6-_x000E_åÄe¿¾eXÜ_x001A_Þc?³R_x001A_q?¨3ß_x0016_Ô?_x0018_a(Ñãs?0;ZRdh?S7ÑØÿ°?_x0017_¼_x0004_Þ&amp;sv¿!_x0008_yã(Wq?_x000E_Þ¢%.x¿&gt;Hâe_x0005_ah¿l_x0012_¨7lq?_x0001_Èñ@?A2·ó_x0002__x0015_z?µée_x001C_Ílw?o5_x0018__x000D__x001E_¿_x0012_åí-û_x000F_s¿øà|¥j&lt;¿©Â(U¡;w?cl?¶[£p?®µ_x000D_&gt;k_x0015_s?Ì*·LÍ?W rëw{?|È8#Ìôr?Ön_ÿy_x001D_v¿XâMò_x0003__x0006__x0002_n? _x001E_êo¿õ·4ü@t?	_x001D_±Ã¿7?°ÆÃ¦±~¿¬êÁ^ü¥?¼Ëf;q¿o?2 ¶1¿GûÎCSd?^ý_x0010_ã3^¿_x0016_gÛ|ô¤z?g«|wX?ÖN¡ÚV?FmÈ~_x000F_pP¿3ÆT.¶¿¼Â_x001F_å¥?ÀexËýT¿xK&amp;)x¿_x001B__x0004__x0010_n_x000E_¿r²?Ö£\?ò?_x001F_,ØÒ¿²6öûîqz¿_x0011__x0005_ú_x001F_?_x0010__x0001_û{ýÁ?$aÈi_x0008_x?Á¬«ó!j¿W¶KÀ~?;«Ë?öµ¶_x001B_`?Såª,±_x0015_x¿|_x0003_£RÿvT?ÍÃ¢Xûx¿_x0001__x0003_YÎ_x0008_mj¿¼vgì:É{¿Îåÿå×q¿gi5µ_x0003_b?öIWudû)¿ØzÆµ?{à^º}|¿×E«mÍ¿h¡I_x001F_R?7Õ4¿5ÅºrÎQ?¬ÁÑ_x0018_e¿jÞø³Cî~?h_x000D_Óa4¿XI_x0011_,¿Õ¸ó-v¿õÿ?J·Èj¿A|_x000E_ß?_x0006__x0010_35Û?L,~»£r?_x001C_ü_x0013_3o`¿ªé¼NG_x001F_?ò¬Þfê¿-ç¯ö&lt;øu¿Í}U_x0002_çR¿_x0015_F,¦4v¿gñ°d}?B¬«¦0â¿0ý¦s­Ìl¿	÷Q-(_x0004_¿®&lt;­X_x0005__x000B_(M?µcB­3±¿çtÒxúZ?°.!+Ô¿5oüR¿_x0016_üx),¿eÝ£Çî_x0002_}?vè9J~?G¬ò_x0008_ðt¿n_x0001_Ü¼i¿GÅ;¿òJó&lt;kät?3_x0003_B-/Ð?h4¬_x001A_¸t¿_x000E_£¡Ï_x0019_#t?~»*_x000D_Â}¿_x0012_Ê_x0001_©vÏI¿_x0016__x000D_?µ_x0006_?:"ãj?MÁ¾*×¿C?:gè¿ü¡n¤§×s¿_x0011_öøK5_x0005_?ó*çv¿)×_x000D_'É:v¿êãî4_x0004_÷l?°_x0007__x001F__x001B_z¿ÅÑ©_x0010_H	?õÈ9!_x000D_}¿Ò_x0014_ÿØkÕL¿Å§_x0004__x0017_Þq?_x0011_½Ø_x0018_cc¿_x0002__x0003_Õæ-,Nw?þ_x0018_ìf[?(&lt;$_x001D__x0001_Çg?h_x0016_%zª?_x0005_4_x0016__x000F_íZ?ôG+_x000B_ r¿Þ V_x001A_øÈ¿p®*É_x001B_I_?1ÉJES(¿_x000F_N_x0013_4¿g_Úø¦}?Þ¾Ç]¿¹_x000D__x0005_ú4¿¯ê¥Æ$_x000B_¿¤'f½¿©T¦´?TÜu÷) ¿Ñ±ºóÝz?v3|_x0002_J(l?@Äsùù$a¿R.p^_x0010_j¿&gt;ì¤¬_x0012__x0010_?nLqX©¿e]àé¾U¿[çÅíp¿X©_x001D_À_x000E_¿Ã}Â7Ò¿n_x001F_*Ä_x0019_?Ø²]$£í?³gpºÐF¿Î¼TÀ1@?)Uw_x0007_	ÅË?#pCiF?J_x0002__x0014_÷ß¿$§G$"¿ü*=[µÊ?¿!&gt;ÁÖ+¿_x0008_¬£J_x0006_ýc¿_x0008_Ñ_x0011_4Jk?­¬ÕÒ¿úÝx³°±{¿íM×¶k?ªKöÂ|zx¿D§Ûszñx?»¼¹6_x0007_¿Ê_x0004_?_x0018_?WÕ;?Ö&gt;BZ»Òr?^_x0005_a.0?_x0003_¼ HÐ@?_x0004_Øø_x001A_\ÈK?ÖN²ã¢î¿òåØ=s[¿*Iaål?¨qrò_x0001__x0016_¿N")Âp¿ÅûÜd¿óÈÅÀ_x001F_?e§_x001B_u¦?Ã{ø:_x000D_ö?åú.{?L÷_x0001_p&lt;?·µUÐë^?_x0005__x0006__x001C_ Æ¬Û}?%_x0005_ð[?{×K__x0010_ÿd¿2Üh0ÜÞ:?ÐäpR_x0018_¹k?_x0008_ñ¸Mt¿¥`þ×WLR¿¿¾:ñ´sG?³_x0010_o_x0001__x0011_?Vïë&lt;_x000C_k?É»_x0014_15?Å,Ý¿\¿;¸CÛ­úo?ñ ßÓM?3N6täõx¿	ùù?dâßõ­¿Eþ52»ßn¿á]{J^u¿Ó1æWâ_x0011_¿¸Øi_x0012__x0006_þs?_áX_x001B_g8?ÅL'ýw?P_x001E__x0005_ª!o¿ÀEÉ(ït?_x000C_'ki!G?©.EO_x0002_ej?2B¸¥ä*?&gt;·_x0019_._x0002_i¿_x0003_÷&gt;õ'?ß_x000B__x0004_Zk¼!¿x[¼e_x0002__x0004_pE¿¥_x0001_åÇÆ	¿íü_ßÃ¿&lt;_x0002_ag&gt;^?IofÞ?!Mìúi¿íü¥Y)h?_x0002_¾Æ¯Ûçü¾Sï5å¿6lpÓhz?_x0017_Å_x0011_¿_x001E_ÄIj¦_x001F_¿±_x001C_ª_x001A_|m?ý(géð_¿_x001E_·Êt`¿-år_x001E_Î±?&gt;ºãø´x?Èr?¨eì¾åPz?e_x000D_½_x001A_gy?_x0011_ve_x0018_¼Ä}¿&lt;_x000D_#ó_x0012_Rp¿ÏÑ_x000D_t¿x_x001E__x0003_[r?egÝ#Ïx¿¨î¼¬¬Cc¿Ùýàùèv¿X¥©"b¿èC_x0010__x0008_¾þ¿_x001C_I+ÞAÛ_x0004_¿·Ì¸xµ(i¿­½hu²Ñw¿_x0002__x0003_v&lt;!»*w¿_x0013_ô_ÎÎXG¿X_x000C_Bx¿mè,ë¿7±_x0011_1RÀO¿_x0014_öð_x0019_{¿í¦_x0002_8ö.?a_x0013_²gef?ãm*fñ¼w?Þ¶$ýç_x001F_x?¦ 7þ_x0018_¿8ÆÐ´#Lx?V_x0006_ÏA¨2?ß_ÔÇ£x¿m}­&gt;n|¿LLòÆi9¿_x0013_*Ø&gt;p?Õîì_x0001_Ó?|è×B?1·ëÛèÛ?å¤N¯'h?ÓâÄX"p¿w×ñ.&lt;û¿_x0006__x000B_¯	×_x0018_T?ÅÀ_x0013_7Yy¿$+ÉGbW¿4_x0018_PôùT¿vg_x0015__x0019_2_x0007_w?£_x001D__x0004_3VzR?È9va_x0010_t?Åõ_x0006_%D?w½_x001C_G_x0001__x0005_9?i¿:º¿.Ð?ñ_x0007_r}0¿4®_x0014_Õ_x0011_O?_x0017_5R_x0007_q¿úÌ`j^&lt;u?;_x0004_!ªCj?ÄLþ_x0011_¢\{¿_x001E_£¤Å~?Ì?ðºRf¿;÷âye_x0003_v?ú"©ÿ9/¿uÎçË_x0008_ò`¿7I¬æb¿j%½Ìz?ú_x0012_íýñ?Ö VB¼¯y¿c·©óámn?a18Q¾Ë?¨lÊë{¿_x0005_Iñ_x0005_±¼P¿ÒD_x001B_ØÍ6?¡t]ý¿½bk_x0013__x0006_¥`?;û¤bÐz¿_x0002_&gt;Æ¿V¿!Ñ_x001E_×)¿Ï_x0008_éþev?á@_x001E__x0019_á_x0018_{?ÔFqñg²?%Y'gaa¿q áâi}?_x0002__x0004_b\_x0010_u_E?±·_x0014_k_x000F_ã¿·qYewy{¿_x0002__x001C_¹"_x000F__x001F_?®ÆÆ_x001A_l?aF_x0013_¿ÕØg Ë`?Çj HW6z¿ëJ-_x0014_g\?UWÞ_x001D_~?XÀ^Ã_x0003_ù|¿A_x001B_òÉá?¼.%Ý?Ìãh:jê?8¯0iM?U¬S&gt;·?¾á(_x0014_Jy?$w»»Øi?1è¢Á±/`?øDë4I?óÃë|Q_x0006_?q3ö®_x001C_Ô¿HÃwëH?¯Í+V$â¿Ú._x0017_à_x001A_`?°/¨_x0001_r¿1Æë*_x000E_Y¿ÓúÀ0xªh¿d_x0010_½_x0004_ýå?cÊ­`¿µñ=vîv?x!_x0004_/_x0002__x0003__x0010_ÿ_x0016_¿ÚàWÆQ¿ÍÙdþ6÷e?_x001B_v^(j?×¤þÞ]e?gG_x0001_úò¿¬_x000E__x001A_·æ`t?b3&lt;íd»¿ç+Wöí_x001E_¿XµzR_x0008_9?y¼;RÞ¿S/Eeq?¥Æ?Îä¿L_x0002_õüK_x0005_d?!E_x0002__x000E_Y¿_x0011_@_x001F_?_x001E_îP_x0006_ÞFY?°Ùö£¸ñy?ÃÏNýpz?¸£³_x001E_ |¿,§Á~fb?úß#¦A¿´øú:_0?L_x0011__öM¼¿_x0001_dlUí¿*!ÏÑ¿ì­¶L®Xc?®^ëLQ@E?¼ªø«üp?îI_x001C_¨xI¿þ_x000F_ð¨ñÛy¿nùü8N¿f¿_x0002__x0004_6pU5¿k¿vdæL_x000F_ñ?}Ùíð??·Uæ0t¿&lt;_x001D_eµé?*êxá?¾ÿôSÈr?;Jhm/¿ÅF{Ìd¿Æ$UÃ­6¿éç&gt;ìÅ]?_x0011_NÒU9§Y¿RC±×Ó«¿Á§ÊÌf?H*Éâe¿_x0018_ û"mt?&lt;%_Ï}º¿HËl_x000B_}&gt;¿·mmd¨Y?@aKÉÔ_x000C_¿T:c:-?ñ&amp;(T_x0001_?}Ø(^YGs?êÔwÍþº?¶AWqµu¿ZËwi£_x000D_¿t¤äc²b¿¿ê;=?è_x001A_ÿ¬Øc?;_x000F_r_x0003_T?~SqR©R}¿¤ä_x0003__x0004_ _x001B_p¿,/	s±{?@â`2ÑBr?lî)_x000C_,¿mÄxñy¿_x001B_®ÀÌð?`ö.IÈ°]¿ã'Õ6¿¾._x0016_¥­_x0013_P?QÕÅPQg?0_x0007_½q¤¿Nñ_x0012_®ã6r¿ÐÕUõáÀ¿s_x0015_ô·5q¿é80_x001D_és~¿Vè|´Ée¿%sèLºs?³[÷Úµb?_x0002_[Êk?×û_x0007_Ç_x000F_¼D¿_x0012_~B_x0006_qµJ¿Üjd²£Âd¿Ès»_x001B_w¿g¤_x0003_tÍ?8ºµ½NÙr¿ÕãáïV¿àó¾?¦i¿±_x001F_ß9}¿k#})?_x0005_$y­Á¿õÏï!_x0001_?:ìJþC¿_x0004__x0005__x001C_V_x001A__x0002_±o¿_x0012_Z&gt;_x000E_Ê\?Ö*à2qTd¿xâÀ_x0007_s¿;_x0001_¶Å³ÿ¿LÒE_x000E_?ÿ×ÛtL¤f¿eEÖEÂ&gt;ÔQ)_x0003_v_x000E_?ºÖ:Ï{k}¿+´_x0002__x001C_ëM?}_x0001_wÍ{t?{ÙtlcÀ?	×Ov ?(_x0006_DPl`¿ÇG q¿¡¿_x0007_ªpÆÈï?#ã¥f?¸æ6t®4?vj(bÔn?_x001A_Ç~ÀR(¿)d&gt;`Li?¾ínJ_x0014_¥m¿zì¸£ä|¿¤_x0017_J_x001C_(Ø¿_x000C__x0011_[_x0015_jx?{OT&gt;&lt;Îp?[Ô_x0011_o{ä?³Î²üþ¿ÞXj£_x0004_^¿·sì_x001D_¯a?_x0018_WQâ_x0001__x0005_fÞ¿ÊT2t]?ä«ò}Ír?£%¥aAÏ¿ÖHî1F¿f_x0004_Ú¯8H¿ÍÞìàXc¿_x001F_ÿøÜ»Óz¿²øzþ!vs?¥´m_x001A_¿Ç4¦nv?ÿDIª°?;$_x000D_[¬¿ ¤AáÂE¿üïJ_x001E__x0004_¿(Û6_x0017_ôíp?Ø	ãsM_x0005_m¿±²J_x0011_l?·ôî{î{?[_x0014__m_x0019_?ò+¯±ö_x0011_¿ ¥_x0014_|j'?[ÛÆ»]n?_x000F_åÞMÝC¿Æ_x001C_öÀ¿ÓÅp~y?7_x0013_@Þ_x001C_½o?Ìãò_x0012_¿_x0010_ýª_x0002_û?*«_x0003_Hî?dcNÄP_x000B_?zäÁ_x0014_(?_x0001__x0002_Þ_x0018__x001B_ØæÐ¿Ål;h?#CØV¿ú!-Ac_x0016_¿_x001E_tQ:!$r?ÚÍ0X_x0018_ ¿wúàî½?_x0003_ gÑ«éa¿Ú2ñûÏCe¿_x0010_ËdgÛõ?qÇ_x000C__x0015__x0007_|r¿]_x0002_éÒ9C?rKBk_x001F_B?³_x0016_Gf_x0016_©¿q!)_x000D_îw¿W'Ý·)q¿vN_x001A_v«¿º.³#_x000B_]?$ôÓ2$Y?QæïÒ®õf¿ño@_x001E_?ºE7ë¿ÅÝ±ó2:?È&amp;A&gt; ?&gt;ÿïñís¿@§vñÿ-?&lt;	x½0|¿ÔPM&lt;;wq?}ÃûÆc¿¶ú_x0004_¢¿yá¹¯3_x0008__¿_x001A_Ås4_x0001__x0003_Îêt?¥â*¥4QX?Ã9UK¿j»´©w²?_x001F_Ötgªe?¶UØ7mo?Óhîö¢?ßß_x001D__x000B_xD?$_x001C_òÌ?_x001E_SI_x0006_o#g?Hu¥0[¿[	_x0018_ºìÅ!?sõ*rµÇ?¾DC|?_x0012_2Ï[_x0019_÷#?Ø÷*¶Mr¿ïlâk_x0002_)?	È2îøfY¿`úM^Ì?_x000C_¼Û:?ï»L?©+?_x001F_7RöÔ?À~ÞO´p¿Åßá»_x0017_?¸Ï_x001F_Ê¯RL¿sÜ¶³û?­'çÜm¿Ge_x000E_#]EO?ÏÓ=RÐ­W¿µêueW?_x0016_#fÀKd?^.p_x0011_½v?_x0001__x0003_Û*S2Þ[¿.ýEO´ô?÷5_x0015__x0002_£l?ªú´±¡g?vR´LÙx?íó¥¸¹þ5¿ÒñÐì÷N~?cÄ@æg¿³É4ü°?2z_x0017_-Øp¿çG­_x0003_½u?N_x000D_Î)ój¿ íÀìÙ_x000F_¿#ðJð¤ïb?Ózwh¢_x0017_?¡s5¬wMs¿÷ÆîðHªN¿þ¤ÿÄ_x0013_­v?9P¶_x0001_¿_x0016_W§S":]?°WåûÓ?aªæ:èJ|?ÒÐÅT£}¿qöF­s?&gt;ÀL¼E?;NQ¼ºj¿1OÉ]¢&gt;\¿8´Yxn¿_x001F_rÓ¡Í½M¿ÚQ_x0003_A,ðA?zS\E_x0015_}¿_x001F_Ó_x001A__x0001__x0002_'"f?_x0013_MRWJz¿|oý_x0019__x0018_?_x0011_°_x0010_*»¿5à^C_x0004_ó{¿Q±Âa·Ý}¿n°^Âí²^¿_x0003_§ÅOB¿¬8ÑàOg¿_x0003__x0001_Ìý;?ó_x0015__x0003_Ñ¿ðÓØ¼X¿_x0017_úc­Q?¸²_x0003_X¿¥bÁ£Õ­P?öt8yä9¿RÕïõ¿uë7Ú¹Îm?nÛ_x001A_Ê&amp;¿9.ýzS¿_x0007__x0007_	%7N?pgNÎi¿i-oM7k?±ÁBÝ$¿è=_x001C_Çfíq¿5Ë¯Ú_x0015_Ê¿µ¥©øq?ìiH_x0001_®9?_x000F__x001B_Tªì_x0003_r?Lëø?Á_x0019_ø «\{?[_x000D_/ÝþÂ?	_x000B_¶+`%-O|¿Yþ­ÃB¿ø* _x0002_u_x0005_?¸kèúÃ&lt;¿5Í¹·_x0003_i?c_x001B_ÆÑ\?VúÈ`_x0003_Òt¿!;ò&lt;=?5_x001F_×(ØS?_x0016_¤f½2_x001C_q?~Ú_x0006_q_x0004_8~¿_x0007_ÏV4Ê©¿I°_x0002_nÆ¿åë"þóqb?zÑ"4{¿åèê7_x0019_ª¿ªÀÊ²?;Ê!³Ó?¬_x0007_ÇÌr¿cÀuº[~¿8s¬må~¿®´³Ç\ ?ºn©Ó_x000C_þ?a_x0001_ùùvÎw?õhhhûã¿Ç`d_x0003_?x_x0014__x000C_Eyl¿_x0008_3ôQbÈJ?¯¼ï¨®q?ÇmO.ÃHw¿V&lt;Yé*k¿nØ_x0001__x0002__x0003__x000C_¿Þ@è+°}?ø0ÜÀ_x001F_q?Älêôo¿_x0005_tà _x0018_-y?_x001F__x0007__x0006_³¿AÎ_x0005_aáz¿i_x0001__x000D__x001C_?þ·Ð_x0018_i·?­6ue×?XXÿ¸àÌa?7_x001D_MkÆ¿5üÄT~ä[¿ÅÉÈØ?_x0017__x001A__x0017_4_x000E_É?¨_x001A_þ	c ?äµx_x0015_kU?üïæåÑ]H?^µM_x0005_gU¿L_x0011__x0008_ì&lt;{p?_x0011_U_x001D_U¡¿¡q1~Ài¿31¤(_x0006_?ið_x000E_?.U?)ýî÷_x0006_¿éCs_x0002__x000E_W¿_x0013_a§_x001A_o¿_x001E_)°Åjs¿_x0002_|Ñ[åý¿·þÓªSt¿ÜC[lí¿|¿ªþ²"&amp;¿_x0001__x0002_ªõº._x0014_º¾`Ùß_x0013_i?¿Å9FtI¿a_x0005_KT§ä&lt;?¯s+Öø3?_x000F_û¸_x000E_¿:_x001E_Rßc?Ò[ämL?`âf{f¡x?'Ë2ÄdT¿Që*ùL¿_x000C_³d&gt;ù?{ã¤³~ük¿xe~¹@P¿i_x0019_Úµy¼?*%À&amp;Í¿6_x001D__x000C_#¾?DSðAâl¿7aWv8?¢¡"B¿{_x000D_«â?_x0001_ë_x000F_-M?XOðý¿H_x0008_ÒKèG?;Ó"2S?_x0002_¹_x001E_µõ&lt;k¿o)Dnr?JÃ¨«_x0016__x0006_@?ÍÍ&amp;ß É¿d?Âà_x001C_-?¿²1õ÷oh¿^L_x0014_o_x0005__x0006_È_x000D_t¿Çgg¨F±z¿8_x000D_Ð_%Au?ø¡q4É¿@6_x0003_¨Ä÷r¿ï÷]¥u¦4¿¼Ædõ_x0006_,¿ÁÖp74u¿´ ×Nç#¿ÏSV_x001B_ ¿Þa°Lh¿_x0017_ç¿½èn?Ê6ë¡­²?J®µé+9v?³_x0010__x0002_î_x001A__x0019_~?Ö&gt;å}_x001F_g¿Ù_x0001__x0018_Òm¿_x0007_UõwÂ5z?._x0004__x0006_KÐéB¿pþcx_x001E_^I?Ös+E¬Z¿_x000E_â0T©s¿sçÕvår?èøc¥)2¿Õã@¿ÌàáÊÍ¿ùÝt_x001C_â?ãÐÔÜ?/ÑÒ	Úmq¿¤ÝÒ n÷U?,¥$IQ¨W?_x0013__x0008_ÒAcp?_x0006__x0007_?)4¥P_x0016_r¿G¸I3]_x001A_t¿«Û$Â¼¿~lyo^-¿_x000B__x001E_[¿#¨_x0015_©_x001E_N0¿\³Î?T=§:¿À'ÍØap¿xå_x0011_:Y¿_x001B_k²ëD_x0015_]¿î|_x0016__x0018_G¿ò_x0010_aõ_x0016_?XV_x000E_d_x0002_y?/¡«ìp_x001D_¿s0Ì0_x0004_Vc¿N_x0019_`¼){$¿A(®&amp;A¿_?Ê(?½w¿%É_x0006_òM­`¿_x0003_KÕ¼ut¿¼n±%c?x _x0002_lu?_x000B_6Jú¢d?Ô7Ï_x000E_¹q¿ò_x0012_Úáü?X-_x0018__x0005_ãu?¥pàÿÖí¿ýtøûçóP?_x001A__x0005_É_x0014_~îj?_x0005_~N_x001C_6~?_x0001_+ø__x0002__x0004_j±~?&lt;ö[dr¿H±&gt;s¯_x0018_v?_x0001_ÓN¶¹G?_x000C_+.[]L?)«ç_x001E_|(f¿&lt;§«-*¿Á_x0019_úIPe?ü¡~íÆ¿YîÆÂ¿Õ_x0007_9¡_x0003_¿NÎO_x001B_\l¿2_x0018_D©|F7¿Ê³¼v_x0013_ð?ÓG/8_x0019_¿Hû_x0017_ýôS¿_x0017_6_x0001_å_x0017_¿_x0013__x0004__x000E__x0011_ý¿_x0005_º|n_x0015_?ïÉîG?ý[º¶àÈ¿ß_x0014_È_x0007_Í_x000F_@Êë_x0004_ç_x0008_Ó_x000E_@ÁyðÀF_x000E_@_x0006_ ÕÂ_x001E__x0010_@]ç©i4ø_x0010_@S_x0007_&gt;ý£Þ_x0010_@átßP¡_x0010_@ÀæÙLº_x0002__x0010_@0­hÂh_x001C__x0010_@¢õ_x0008_ß6_x000E_@®á9Ç=á_x0010_@_x0002__x0003_ãÝ_x0017_JÂì_x000F_@_x000B_xOÀ_x0012__x001F__x0010_@5ÌüÙÚ±_x0010_@à_x0006_Q}_x000F_@ÁÛmAÛ;_x000F_@ºìÙwP_x0010_@Állù¸_x000D_@&amp;_x0002_Õ|®q_x000F_@`1#òÂ_x000F_@½Ë¾¢9_x0010_@Æý_x0011_b_x0013__x0010_@þ§J-Ðì_x000E_@·_x0004__x0004_ú¼_x000E_@æå\'i+_x000F_@Ô58sÛj_x0010_@¹_x0005__x0012_´_x0006__x000F_@1«ä×_x000F_@ÁöÉLÜ%_x0011_@UÍ{u3_x0012_@_x0017_[Ø6_x000F_@97_x0014_÷$_x0010_@&gt;Mx]~_x0011_@nep»_x0010_@;ºã¢'_x0012_@n_x0003__x001D_úÞ_x000B_@}_x0014_.0¶_x000F_@Z-?_x0001_Á¯_x000D_@Å¡p«{_x0010_@É$:¸ãW_x0010_@	¾wßr_x000F_@_x001F_çZ6¿ó_x000C_@	¶&amp;_x0001__x0006_w¿_x000F_@_x0011_JÐ_x0010_@_x0001_ÓÈü_x0017__x0010_@»Ç_x0002_ï¢_x0010_@_x001B_hÃ_x000D_@ãZ¤´_x000F_@Aò_x0008_h_x000C__x000E_@ª×_x001F_Ìã_x0010_@Y_x0003__x0011_º_x000C__x0011_@aª¨:Ã_x0010_@¿b :*]_x0011_@¦¿æýu½_x000F_@ WR»'¥_x000E_@vÖEÄÖ_x0010_@_x0004_M \±Þ_x000F_@Øq_x000F_]_x001E_ü_x000F_@õ-¸LÀ_x000D_@¢ÄZÂ9Ó_x000C_@K¥]Ú_x000E_@G¿VØÎè_x000E_@CDý\y{_x0010_@97ÿî¸Ô_x0010_@c_x001C_¢­,_x001E__x0010_@Ôé¶¶P_x000F_@(4_x0010_@³Ç_x001E__x0005__x0017_L_x000D_@_x001E_OýWË_x000E_@©Ql=_x0010_@ú)rkY_x0010_@ª,_x001E_rx¿_x0010_@²!_x0011_Ü¶_x000D_@Q¾ózY_x000F_@_x0001__x0002_ø¾q _x001B__x0010_@ÿ2B_x000F_b_x000E_@·ÄRÄ_x000E_@_x001D_Z(E#6_x0011_@ÜC³}UG_x0011_@dè_x001A__x0017_î_x000E_@Ò_x000B_ÑOüï_x000F_@U_x0011_Ì&lt;5_x0011_@p=bÄ×_x000F_@ºaDØ_x0006__x0016__x0010_@é¦ðÙ_x0014_S_x0010_@9^Qó£_x000B_@E_x0002_Wò6_x000F_@ÑuÃcf^_x0010_@lâ8^&gt;_x0010_@(aªõzr_x0010_@.Êïë~¯_x000F_@»_x001D_dØÒ_x0012_@_x0016_{²__x0004_N_x0010_@]il¿Z_x000C_@ríì`_x001D_ù_x000E_@zxm_x000C_@'/£q_x0013__x001F__x0011_@iP=_x0016_ê_x0010_@_x0015_íX³~ì_x0010_@_x0019_Ê±2_x000D_@_x000C_ªÜ`_x000E_@ÓÔ0_x000E_@ÆæHyâ_x000E_@\&amp;ÿð 3_x000D_@Æ,ø:Æ_x0010_@¶ÒÕ_x0001__x0003_~[_x000F_@®÷ý¸_x0002__x0012__x000F_@Øw9³_x0011_@f6_x0008__x0010_y_x0010_@_x001B_mùë_x0003__x0010_@|æêØ_x000E_@bð¨Ç_x0010_@üsàE_x001D__x0011_@_x0014_¹=_x0015__x0010_@i6ÓZ_x0003_Ê_x0010_@åôýõ_x000E_@\_x001E__x001D_Á}í_x0010_@áÈc_x0005_½_x0010_@é/?u­_x0011_@ñ_x001D__x001A___x0010_@SmpÐd_x0012__x0011_@W_x001E_õ_x000E__x000E_@há3ò2(_x0011_@jÕ¶=_x000D_@À_x0019_½û»_x000F_@_x0007_§ï]C:_x0010_@*±Õ¥kØ_x0010_@%r3eØÏ_x0010_@_x000C_Û©(_x000F_@_x000E_bÔ¡_x0005__x0016__x000E_@_x001F_x9_x000F_@oû¶Ì(_x0003__x0010_@&gt;o÷£_x000E_@µ'~ë-_x0010_@ÈHéè_x000F_@jt$ïb_x0010_@#¡r7Õ_x001A__x0010_@_x0001__x0003_X®|¹èB_x0011_@Í,Q ±¡_x000F_@(_x0005__x0016__x0012_&gt;Æ_x000F_@u;ÞÕá?_x000D_@­ÿX_x001B__x000F__x0010_@_x001A__x0007__x0012__x0012_­_x000F_@0~v_x000D_@:p_x001C__x001C_I_x0010_@_x0018_	?_x001C_íÆ_x0010_@èác7ñ³_x000E_@X¬h_x0011_@ì@¿m_x000E_@ì )âdÿ_x000C_@²ØÍø_x000C_@ JøvB¬_x000D_@à{©ß{_x0011_@8_x0002_·8J_x000E_@Lât+ÂÓ_x000F_@®q54_x000D_@.3_x0015__x000E_@ø_x0002_{Ó_x000F__x0011_@ÿÚåò`S_x000D_@*É_x0019__x0008_Þ_x000E_@,ßÏgX_x0010_@eAä _x0010_@?$_x0002_[:ÿ_x000F_@l?*_x001B_üò_x0010_@*zu£2_x000F_@§3APz1_x0011_@·ùR·_x000E_@_x0002_Ì¨k_x0010_@èÖÝ_x0005__x0006_Ð;_x0010_@N_x0001__x0014_¶ø_x000F_@_x0010_Ï£OM½_x0011_@`V=Ú*_x0007__x000E_@C_x001E_ã&amp;_x000E_@r^©.Y_x000E_@ïËó	*Ô_x0011_@±'µ _x000C_@§ö_x0015_Sø¨_x000E_@½´ÂîVM_x0010_@á? 1n_x0010_@_x001B_º2ùV;_x000E_@K_x0018_.Mg_x000E_@_x001D_hÀ`GQ_x0010_@òJù¼Øß_x000D_@ º²pJ_x0003__x0012_@` ñí²_x0010_@ê}Ù_x000E_@9dE1q6_x000E_@¾ã2_x0011__x0001_v_x0010_@}ÁW06_x0010_@s½[µñl_x0010_@';t&gt;Ñ_x0008__x0011_@_x0002_ÐÂÒ¸_x0011_@C;;Ð+_x0010_@½¬_x0019_Çz_x000F_@ÏæUÒç_x0004__x0010_@ ÊpA_x0010_@TÉä¨q_x0010_@¦ôQ­_x000E_@jy jÍ_x000E_@Ve_x0006__x0010_@_x0002__x0004_ØÌ«ßñ_x0010_@M_x001D__x0002_zÃ_x000F_@Èçs^ý_x0010_@v¯fí&gt;z_x0010_@?_x000E_J_x0002_$&amp;_x000F_@IÿMO_x000F_@wy_x0001_kÃ_x0011_@_x0012_ãØ_x000E__x001E__x000F_@aMY$àù_x000F_@9@:`kL_x000F_@e_x0018_´UÁ_x0002__x000F_@p_x0019_¿¯?V_x0010_@]2_x0010_Eå_x000D_@_x0007_À#âåD_x000F_@vZ×or_x000C_@ À$Nàç_x0010_@mëD_x000E_@ÜËÿ_x0003_ó¦_x000F_@_x001B_N3''L_x0010_@+é^Mf_x0010_@ 4_x0008_zºh_x000D_@ÝAß_x000C_@g°MjÏ _x0010_@+ªY_x001E_.µ_x000C_@§ÿE._x0011_@{X£_¸|_x0010_@s¤:£_x000F_@$µÈ¬_x000E_@þÛóÄN\_x0010_@Ï"ËÈíõ_x0010_@3±ë¢._x0010_@§ìdÒ_x0001__x0003_º_x0010_@2ù_x001D_&gt;Îa_x0010_@Æ&amp;*ÙÓ_x0010_@_x0001_h^_x001A__x0017_¤_x000F_@dC®lÖ_x000D_@:à7¤b_x000F_@N©¸xËâ_x000B_@§NiE'_x000F_@ZÖ13)_x0010_@uWÇ@6_x0010_@I_x001A_'yª_x000E_@^_x001E_©N_x0011_@½_x001E_ ü|U_x000E_@û_x000F_*:2ö_x000F_@Fâ!S_x000C__x0010_@§ÿÇ1[_x0010_@Û_x0002_._x0011_@á¼_x0019__x0014_þA_x000F_@V Wt*._x0010_@_x001A_ù_x0018_XX_x000E_@7&lt;ë)Nå_x0010_@îÁpâ_x000F_@a_x001B_­Ûp_x0011_@©I­{R_x0010_@¥]Ék_x0014_E_x000F_@UùfÄ)_x0007__x0010_@´&lt;, ²W_x000F_@êæ_x000D_Á¢_x000F_@é9?FX_x000F_@s?_x001D_ó_x000B__x0011_@÷Ö_x0011_­¦_x0010_@pó«_x000D_¸Y_x000E_@_x0001__x0006_ßûæK&lt;_x0011_@ìÊ¶/±Å_x000E_@!ð|Þt_x0010_@êmW __x000F_@¿c,©ä_x000E_@_x0018_SXaü/_x000F_@.¦°Û_x0010_@_x0015_ä_x000E_@6-P®_x000F_@jVOð_x001A__x000F_@¢[/ä¹c_x0010_@&lt;&lt;å¶Í0_x000F_@P_x0007__x0018_£IÍ_x0010_@g£_x000F_@ð_x0017__x001A_ºæÄ_x000F_@ðcÕyÓÔ_x000F_@¾_x0006_U_x000F_Úo_x0010_@¾[_x0011__x001C_Î_x000F_@C³9_x000F_*_x000F_@_x0005_8ÜÕéð_x0010_@ÿÄ_x0018_¹r_x0002__x000F_@_x001D_y­	\_x0003__x0010_@Ooü¦ý_x000E_@ÐæWLÈ_x000D_@¤zÉ)_x0010_@g\_x000B_¬õ_x000D_@ç-Ao_x0004__x0011_@4_x0019_pCo_x0011__x000E_@æ²nê²y_x0010_@_x0011_{é_x0017_²_x000E_@yöÔÞô_x000E_@¤`_x0002__x0003_H_x000E_@CØ7çð_x0011_@F'¿_x0019_ø9_x000E_@_x0008_6Ù_x000D_ú_x0010_@_x0010_A`Òzº_x000F_@_x0002_¦¾JÑ_x000F_@_x001C_¤jõ_x0011_@_x000D_s«ËÊª_x0010_@ÕCªû_x0002_¸_x000F_@É_x001C__x000D__x0019_Ùv_x000F_@&lt;_x000F_s'_x0001_ð_x0010_@ü*ð_x0012__x0011_@°_x0002_Ø¤_x0010_@ ÛÌ½d_x000E_@uNóéµ_x000E_@É¡ÇØ©_x0010_@&lt;P¥ÑÌ_x000E_@_x0005_W_x0010_@º_x0014__x0003_cx%_x000F_@Jw@ðI_x0010_@-_x001F_=_x0013_ý_x0010_@DÓBMxJ_x0010_@^_x000F_Æ!S¶_x0010_@8X/»Ï_x000E_@_x001E_+@ÀT_x0010_@"_x000B_vÔÐ_x0010_@ì[QüX_x0017__x0011_@}c_x0010_gÕ_x000E_@½)ác_x0005__x0011_@_x000F_l×Ò[Å_x0010_@(s_x0001__x0005_Ö_x0010_@bé_x001B_E_x000D_@_x0001__x0003_½_x0017__x000B_ÿj_x0010_@¤¼¥p5_x0010_@ÓðQ¤¿&gt;_x0010_@P_x000E__x000C_â«_x000B_@c_x0016_óvª_x000C_@_x001B_+`_x0003_;ì_x000D_@G4Ý_x000C_@×VfABá_x000F_@È²ñ_x0005_Ýó_x000F_@.æm0_x0010_@_x0003_àò§_x000F_@_x0017__x0016_]VE_x0010_@Øálßõ_x0011_@Ä(+(j_x0011_@íÿ4#M_x0010_@VbX_x0002_õ_x0010_@_x001A_®_x0010_q_x0007_N_x000F_@Êp_x0007_e=_x0010_@QÃ#ô_x000E_@ñRS tâ_x0010_@è{x_x001A_®½_x000E_@ÿægð_x0016__x0010_@x¸&amp;_x0013_äJ_x000F_@Aí_x0002_Ç]_x0010_@ %¯_x000C_@ÅùÓí_x000F_@,³èÞg_x0010_@i-_x001F_N	®_x0010_@ _x001B_E+¦@_x000F_@\PWL_x0004__x0011_@2S'H@_x0010_@_x0012__x0004__x0005_U_x0010_@È1w¥`_x000F_@é_x001B_¬T_x0010_@CÞ[H1_x0010_@qXzô2C_x0010_@NÂ_x000F__x0003_s_x0010_@ú0ë_x000F_@D_x0016_±&gt;ÿ_x0001__x0011_@pø.;Ä_x000E_@¥ò_x0005__x0007_ë_x000F_@_x0018_ç	^Í_x000D_@]_x0010_h#rB_x0010_@È¨_x001C__x0007__x000D_@_x0012_W@/®__x000E_@øù_x001E_=¤_x000D_@­g_x0008_å¤_x0011_@°Y_x000F_UÍV_x000E_@y5÷Q¶?_x000F_@ûé8Kúå_x000F_@2Ú­°_x0003__x0011_@¥ù¿£_x0001__x0010_@bË¤Ï_x0008__x0006__x0010_@´¥@5r_x000D_@_x0002_HþÄ_x0010_@üÄtº_x000E_@ømîwVh_x0010_@´vä4£R_x000F_@hø_x0005__x000F_@hp5­ç³_x000F_@9î²Ç_x0010_@ZÊ±9É_x000C_@Þçéç_x0006__x0011_@_x0001__x0002_Sj8_x001D__x0005__x0003__x0010_@dM£Êj_x000E_@$Óæ?b_x0010_@úW_x0019_¨ÒD_x0010_@àÒ34o_x0012_@èp_x001C_}à_x000F_@J!¤Ô_x000E_@üIÔ_x0010_V_x0010_@ÕNC_x0010_@ÈmGòk_x000D_@lU7_x000F_@ü_x000B__x000F_ié_x000E_@á¸ÿ_x000E_@ØN^À?w_x000E_@éxü_x0012__x000E_@_x001A_þö_x0008_ó_x0010_@Ò&gt;0_x000C__x000C_@ÃÜÒý/K_x000E_@ÀåIk÷ç_x000F_@Pã9ö7_x0011_@ô_x0004_îgÞ(_x0010_@äY7¹_x000F_@¬®Õmj³_x000D_@_x001F_75Ã¸_x000E_@â(_îÑ`_x0010_@Uà_x0017__x000D_@)~^¸_x0010_@_x000C_Do»_x000B__x000E_@P_x000C__x001E_êk2_x000D_@i#_x0011_®Ü_x000F_@²L±ß_x000F_@Î+_x0007__x0002__x0004___x0010_@Du9Ú¼_x000F_@áÓÇÌw_x0011_@0_x0006_¾&lt;f_x000F_@"_x0017_C"_x0010_@_x0013_ÏV&amp;_x0010__x000F_@c_x0007_9ê8_x0010_@u)_x0018_·l_x000D_@°yC#6ê_x000F_@ÓµxÀî_x000E_@_x0006__x0001_c¹_x0010_@)_x0016_k$]_x0010_@úÂ×Æ_"_x0011_@RA_x001E_ëR_x000F_@±Ö_x000C_Ý_x0011__x000E_@Ý»Ô¯NÇ_x000F_@_x000C_Q?x¢_x000C__x0010_@_x0005_;º-XÂ_x000C_@bÎDAp_x000F_@ _x001E_ø	_}_x000D_@_x000E_Yò+?_x0011_@Íü;\_x0010_@/¬Á@_x000F_o_x000F_@¼¾n!Aa_x0010_@µy@ÃC¯_x0010_@_x001F_ÿ¢}_x000F_@_x0006_CbûG_x0003__x000F_@;La@ _x0010_@¾_x000E_þý|½_x000D_@_x0019__x0019_Èië_x0010_@µfÖÐ_x000F_@CÉø_x001D_NP_x000F_@_x0001__x0002__x0004_I_x0005_1ùP_x0010_@úÁ"_x0010_@_x0010_¢_x001C_¾_x0012_s_x000E_@wPAþ)l_x0011_@¹5+&amp;¯À_x000E_@7__x000B_ÈÓ5_x0010_@tsU·¸#_x0011_@"?PÊf&lt;_x000E_@ë_x000B_é_x0007_§_x000D_@¡­ÅÞeS_x000E_@nkÆ__x0010_@_x0016_ï_x0006_³!Ä_x0010_@ï ÓÊ_x000F_@Æv_x001D_Ò9o_x000D_@XÑ\A_x0015_Ú_x0010_@^¾ü6_x000D_@É`káÎ­_x0010_@ôq þÒ"_x000E_@C_x001D_ UX_x0011_@@ÈOÊ´_x000F_@_x0008_]Ó·Þ_x000E_@m&amp;¤&amp;_x0010_@Â_x0013_ßþ±_x000F_@x&gt;ã_x000F_@_x0015_3;_x001D__x000E_@ò&amp;;?Ò_x000E_@pý:«_x0010__x0010_@R³OV_x000D__x0010_@1Ñz:âÛ_x0010_@8EhWI§_x000E_@Ï,Á!Mi_x0010_@+k¶_x0018__x0001__x0004_@*_x0010_@`NUÎ¶_x000E_@^´Ï_x001C_5÷_x0010_@gé(v_x000F_è_x0011_@&amp;ªmqý_x000D_@_x0008_:_)&gt;_x000F_@á»Ñ·_x0007__x0011_@¯³Âq¿Ü_x000D_@ûh_[S_x0008__x0010_@*cG_x0016_êÑ_x000F_@d58#_x0002__x0010_@w4·¹TÝ_x0010_@#&gt;ûX4_x0010_@Z6¡_x0003__x000D_@Àä._x000E_K`_x0011_@_x0012_¬ÌÚ»Ø_x000F_@làº¢xÐ_x000E_@7$_x0018__x000F_@ÔG_x001D_ù_x0011_@_x0010_+:µÈ_x000D_@æ:_x001D__x0016__x001F__x001A__x000D_@_x001E_@ÿ_x000C_;_x0010_@Õ_x0012_Ð)«N_x0011_@ÂÉF;Ô_x000D_@Â4Yðþ_x0010_@ö_x0007_^_x0014_K_x0011_@?@ü¨_x0007_x_x0010_@!FÂÓk_x000D__x000F_@t3¨h&gt;_x0010_@óùe_x000E_@hÛr0ß_x000D_@µ`¥B_x000E_@_x0005__x0006_X*_x001F__x0002_ä_x0010_@_x0003_¼¯èd_x0010_@UV¶¾\_x0010_@O_x000B__x0008__x0004_og_x0010_@sÝrU´_x0010_@'emtS¾_x0010_@_x0002_¾±ô_ç_x000E_@A÷_x0002_j_x000B__x0004__x000F_@E_x0008_õöß_x001C__x0010_@íHED _x000F__x000F_@_x0002_lTâB_x000E_@_x0003_H_x0010_@ÃÆ§ôrý_x0010_@"_x0014_ç_x001E__x000E_@¸Ì]Û&lt;Â_x000E_@&amp;0^_x0013_ L_x0010_@+_x0002_;a_x000F_@.ÝÑÓÎÊ_x000E_@"_x0002_¡_x0018_zO_x0011_@»´"e_x000F__x000F_@v¨,_x000F_ô_x0010_@Þ"_x0001_&lt;_x0010_@TýÓÒþ_x000F_@¡þ{SäÙ_x000D_@Ag_x0001_9Æ_x000E_@Ç_x0002__x000B__x000C_Ì_x000E__x000F_@2P+n_x0016_+_x0010_@Àyðñ_x0005_e_x0010_@µ;ù	[@_x000E_@Å_x0006_¨¨»_x000E_@í¶_x001F_ª÷q_x000E_@_x000C_î_x000C_x_x0001__x0002__x0019_K_x0010_@)½ªÔn_x000E_@/ðø/pÀ_x000F_@.8®bd_x0014__x0010_@Î4·h¡_x0010_@±\B_x0014_ý÷_x000F_@Aé¾a_x0013__x000F_@¨_x0004_Ïvî_x000D_@cÂÀi&lt;_x0001__x000E_@øõYßÌ1_x0010_@~Ï_x000F_Ñ'_x0010_@Þ]_x000B_÷ï-_x000F_@!ûÿf$ù_x000F_@»3­$ò_x000E_@Þ\_x000D_ZïA_x0010_@_x0016_°ÔÒF_x0010_@4²@9¶2_x0010_@_x001F__x0018_&gt;*2Ê_x000F_@;lª|Z_x0010_@·Òâ/ø_x000D_@åeµ(ÁÜ_x000E_@v_x0017__x0002_Üû·_x0010_@pûð_x0011_@µ?_x0001_6_x000B_t_x0011_@ÄìíLz~_x000E_@Öj¹Çî_x000C_@"0õ_x0003_|_x0010__x0011_@ð'ðô!_x0010_@ð_x0016_!*9_x0011_@g¦c®_x001D__x0010_@?0¹=¿d_x0011_@b_x0010_#0Éy_x000D_@_x0002__x0003_A6nSsI_x0011_@ü¡_x0003_t_x0017__x0010_@)îFH_x0013__x0010_@³wø¦'_x000D_@º#!©l_x000F_@ùø-¬Û_x0017__x0010_@®Ë§_x000F_g_x0010_@_x001D__x0019_Û	_x001C__x0010_@&amp;_x0018_kÇyl_x0010_@_x0010_I¨¶_x0014__x0010_@t]'¹­_x000D_@é¾®_x0014__x000F_@_x000E_w~ã{_x0010_@~9á~J_x000C_@Ú_x0003_½ÚÜ_x0010_@r±_x0005_¾4¬_x0010_@_x001A_æpæ²½_x0010_@*_x0015_²_x001B_¯_x000E_@_x001F_fÍO_x0010_@ýÀý-Ù_x0010_@À_x0007__x0010__x001A_ó _x000E_@Ï_x0006_ö_x0001_Ô_x000F_@¼?Ã¡_x0015_Y_x000D_@×¡P×_x0010_@I_x001B_1i~_x0010_@ñ'ES^_x0011_@_x000F_Ùvî,ß_x0010_@«êÆlúv_x0010_@uW½à_x000E_Ï_x0010_@e|·Ï_x000D_@&gt;N_x000C_vô_x000D_@Èsm+_x0006__x0007_ ´_x0010_@ï]Ð¥!_x000F_@_x0017_822_x0004__x000E_@ÔN_x000B_µ	_x000E_@ñú_x001F_»íå_x0010_@q_x0005_N¾_x000E_@?0õ¤år_x0010_@Ï¦äY ã_x0011_@_x000C_álÇ_x0010_@Ó½_x0014_Û_x0010_@a³-ö_x0019__x0011_@)Ù6_x0001_0_x0005__x000F_@(:»,½_x0002__x000E_@\ÿt_x000F_@eoeÉ°_x000E_@^{ xV#_x0010_@»_x000D_zdu_x000E_@Ê(_x001D_7c_x000D_@´8­:!_x0010_@4_x0010_ #9_x000C_@÷_x0003_Ð8O_x0010_@[=~_x000F_@DÂµ¨,Ö_x000F_@­?Ë¯þG_x0010_@D¦÷) -_x0010_@·àHã_x0006__x0011_@¦IrSm$_x0010_@T_x001F_êôþ¾_x000F_@+:_x0012_×ù_x000F_@òä8Þ_x000E_@:ñ²Û°_x000F_@,Dù_x0018__x0013__x0010_@_x0003__x0007_[_²_x0004_p_x0011_@Ò_x0007_dÚ_x000F_@@_t]%{_x000E_@_x000C_SÀD_x000D_@ú¯ï°÷à_x000E_@_x0006_Y&lt;_x000F__x000F_@*`_x000D_,£_x0005__x0010_@e]éT'_x0010_@Bïn_x000D_v°_x0010_@¯êÏó`_x0010_@®ehôm_x000D__x0010_@_x000F_/ÊØ_x000F_4_x000F_@\åk°m_x000F_@?Ë¦g®_x000F_@âüMB_x0010_@§´PoÖ	_x000F_@½8³Âe÷_x000F_@___x0007_ä_x000F_@_x000C_®~ÐÈ3_x0010_@@ PiFé_x000F_@ÑîVkô*_x000E_@ý«É_x001A_¥_x0007_@1ðápH_x000F_@_x000B_­-ò_x000F_@"Î,)-d_x0010_@{E_x000D_»_x000F_@³¿zÎß_x000F_@ê)_x0001__x0002__x000D_G_x0011_@_x0010_Ôy0_x000E_@_x0005_e&gt;"R_x0010_@tï_x001E_Ø'ñ_x000F_@_x000E_3_x0003_«_x0002__x0005_+¦_x000E_@Ðjj_x000F_ÔS_x0011_@ù8_x001C_æä&amp;_x0010_@¾vF½_x0012__x0005__x000E_@IXd%g_x000F_@Ìje_x0003_þt_x0010_@hÖøºî_x000F_@«îöA_x000E__x0011_@_x0002_R_x000C_=k/_x0010_@É«§_x0007__x0011_@È_x001F__x001D_!Ëw_x0010_@4²ð	­_x0008__x000F_@Wê_x0001__x0010_@Ñ^ç¨_x000D_@'·ó_x0017_v_x000E_@D¦	¦X_x0019__x0010_@;Ü~_x0003_°_x0010_@(Aä0kN_x0010_@¸ç£&gt;²Î_x000F_@ø6d_x001F_£»_x0010_@ÓÅ1ÔÉ_x000D_@«´*O¸?_x0010_@_x0015_ÚÝ_x0004_{_x0010_@«òÙÂ(_x0010_@PËúP_x000D_@H0Ý½_x0010_@2qÑ _x0018__x0011_@ÙàÚ2_x000F_@_x0005_õ©½x_x000E_@­{oÖ_x0011_ý_x000F_@²=$Y7_x001A__x0010_@C_x0002_À|¦_x0010_@_x0002__x0004_ö_x0008_\C/._x000E_@½_x0019__x0015_ÜÊÍ_x0010_@_x000D_tÄz_x0011_@hÎ_x000D_1_x0010_@0/ãðÙw_x000F_@^ê¥nµn_x0010_@nì¿§_x0010_@5oXTz*_x0010_@þ+¯unà_x0010_@«Â¢¿_x0011_@`¼ieÙÁ_x000F_@ tôJ¢j_x000F_@¨_x0011__x0015_R_x0011_@j&amp;T%_x0010_@T_x0018_ _x0003__x0006_3_x0011_@_x0007_ìr÷_x0010_$_x000F_@ Æ_x0001_ÃÉ_x0011_@#o·_x0010_@ùÀM§z_x0002__x0010_@zR¹ÇÛ_x000F_@.¥Pfû_x000D_@CÇ_x001B__x000D_@ì_x000E_4CQå_x000E_@LÁ~Ö_x000E_©_x0011_@&lt;n_x0014_û5_x000F_@Ï	ôE_x0010_@ñu/z_x000F_@cX$¸Ï²_x000F_@³×Í¸ ³_x0010_@4)8zÇ_x000F_@&lt;_x0007_Í´J_x0010_@_x0017__x0004__x0003__x0006_%_x0018__x000F_@ÿi`*_x000E_@í+§c1 _x0011_@(®b_x0007_~_x0010_@ÝXÑÞe_x0010_@_x0005__x001A_Ä*_x000F_@­3¬#_x0001__x0010_@h¢ÇK£_x0010_@1Bh8p_x000E_@Ï#bÄæ_x000F_@®_x0003_qÇÚ_x000E_@¥ÇDØ/_x000C_@Py;" _x000F_@ =ð\Ã_x000E_@=_x0015_Æ_x001F_N_x000F_@_x000F__g_x0004__x0010_@Ú÷ý p_x000F_@%*¦ÉëÒ_x0010_@³_x000F_Aî»_x001A__x000E_@òúvx¥_x000F_@_x0002__x0008_`EZÁ_x0010_@_x0008_x_x001F_kN]_x000F_@¢Åà³p_x0011__x000C_@Ä°± £_x0010_@:a_x000C_½cS_x0010_@æÀ#	_x0010_@h¥#k5_x0010_@gâAÃ$¿_x0010_@x$_x001B_øÉ_x0010_@ÄÊF©_x000F_@ÏÖö_x001A_qú_x000E_@_x001F_ÐúÕEd_x000F_@</t>
  </si>
  <si>
    <t>24c7418c496b94f700e2804a07bd74c5_x0001__x0002__x001F_äF¡_x000B__x000D_@Ã_x001A_¯9¥_x000F_@à´_x0014_ÛìF_x0010_@_x0010_æ)©h}_x000F_@yè¦¤ØË_x000F_@R Ù_x0007_h:_x0010_@¼×^&gt;l3_x000E_@¿F±6¿Q_x000E_@ó_x0002__x0013_Ô_x0015__x0010_@úfiË«_x000E_@U..¸3Û_x000C_@¦¦ì_x0010_@vNÍy_x000E__x0010_@ïBêxx_x000F_@UCçì1_x0017__x000F_@ù´Ï»_x0012_l_x000F_@â÷¶ïË_x0010_@_x000D_¸bD8Ý_x0010_@YG.Z«_x0010_@{sîâc_x0011_@?Ê_x001A_wA_x0010_@)Oº_x0002_t_x0010_@eÒ´¬Á{_x000F_@/ºÞ¬é_x000D_@O_x000E_:Æ_x000F__x0010_@Ò¤j]ZÙ_x000F_@Mêä_Ý_x000F_@Hã\,2=_x000F_@Â÷Y_x000E__x0010_@_x0008_¼4_x0013__x0008__x0017__x000E_@-4æüë_x000F_@4Õ¢_x0002__x0003_-_x000E_@ÔNé:_x0010_@§½yT^Â_x000D_@´J²K·_x000F_@ÈGÇ¯Ð¡_x0010_@þÊæcüi_x0010_@Ïa"(^_x000E_@_x001C_pÓë_x000D_@ÉØ#.û_x000F_@_x000D_ì5Ð_x0010_@_x0005_yLë_x0019__x000E_@¦'-ó¯_x0014__x0011_@¨â3_x0004_¤h_x0010_@O_x0008_²_x001A__x0010_@Ó9_x000F_6¿_x0003__x0011_@U2_x0001__x0012_¨_x0010_@a_x0003_¤Lù@_x0010_@²_x000C_µnkã_x000E_@&gt;úm³_x000E_@@­ß_x001D_¿l_x000E_@¤¬2_x0007_$_x0011_@©¶_x0011__x000F_@Å(õÜÛê_x000E_@gge~Ó4_x0010_@ÐoTè/b_x000D_@^f_x0019_`(,_x0010_@/!Åå"õ_x000F_@ð£hí_x000D__x0010_@[_x001E_O»%_x0010_@*üe¸þ_x000E_@_x0010_1Â_x0010_@_x000D_±Yõd_x001C__x000F_@_x0001__x0004__x0010_ò_x000B_ldp_x0010_@2/tS_x0012__x000E_@¿¡Z9_x000C_È_x000E_@_x0008_ª +]_x0015__x000F_@Ò _x0008_·pÀ_x0010_@ùÜ_x0002_6%_x000E_@_x001C_¶«_x000B_7_x0010_@éóAé0_x0011_@,JdXÙ_x0010_@Mâr3øm_x000F_@­_x0001_H« _x000C__x000F_@ÉÐB_x0005__x0005_«_x0010_@ËzëAõ+_x000F_@-_x0004_Üÿ_x0010_@Ùl&amp;é_x0011__x0012_@?UÛë*_x0010_@Q+_x0015__x000E_«ï_x000E_@Ô·_x0019_YÌí_x000F_@Æ&lt;__x0014__x0010_@BÙ¤µ_x0011__x0010_@üzÉí_x0007__x0010_@îÇ^!J«_x000F_@3óro_x001C__x0011_@«¶Ü_x0004_aÈ_x0010_@ù¾ ¢_x0006_!_x000C_@þýÔ"ü_x000E_@°É_x0003_6_x0015_ò_x000E_@fIá¼_x0012__x0010_@äÿ@&lt;_x0010_@_x001B___x000C_Ñ?_x000E_@Á¶J_x0011__x0010_@·KÅe_x0001__x0002__x0010_@üã_x0011__x000C_°[_x0010_@u8ÿ1_x0010_Ë_x0010_@T¾`ª_x000F_@¤$Yñt_x000F_@Ã)K_x000B_§_x0010_@)Âh8kü_x000E_@5_x001B_à!¸,_x0010_@ãOB_x0019__x0010_@UÈ_x0008_»&amp;_x0016__x0010_@}ã®¥ÁI_x000F_@~,_x0002_º	_x0010_@_x0019_3	o±_x0015__x0011_@bÚ$V_x000F_@_x0014_¸zìN±_x0010_@ÈWl_x0012_G_x000D_@º=!+Xî_x0010_@÷ºk«_x000E_@éÇ_x0003_¶Ð_x000D_@YÙÇk©_x0010_@¤R~_x0003_]ç_x0010_@?¡ð½Z_x0011_@ª5LSéò_x000F_@ýél¸T_x0010_@z¨_x001C__x001A_|×_x000E_@Ç£ö¯Ô_x0010_@Çû ã_x0006_e_x000F_@ ñ|ù)_x0011_@)hWm1ã_x000F_@ÀLPí_x000B_3_x0010_@Ô}_x0001_æ_x0008_}_x0010_@ãOÈÛ_x0014_D_x0010_@_x0001__x0002_õùõÞÚV_x0010_@ÏJ@_x0011_@¼%0¬v_x0010_@_x0001_½JÙ*_x0011_@53ôÓ_Ø_x0011_@ÌDÏ»ÏU_x000F_@ñGbf[_x000E_@kBìñ_x0019__x000F_@ûg4èT÷_x000E_@¢'¦T»:_x000F_@_x0002_ú_x001A_-_x0010_@±·Çm_x0010_@_x0008_x­Ï¬z_x0011_@î¼æþ« _x000E_@CatC¸_x0007__x0010_@OMÜá¬_x0010_@ÑåUñ³_x001B__x000F_@Ð°}_x0011_	C_x000F_@í§åX_x000F_@hJDé_x000C_@k×$XË_x0012__x000D_@*|_x0007_^_x0006__x0010_@µ8_x0008_ÒFE_x0011_@_x0017_+­µ _x000D_@_x0001_òª_x000F_@·»«à_x0010_@_x001A_¾_x001E_i_x000E_@Ìnÿç_x000B_U_x0011_@_x0005__x0007_uE*_x000D_@r\+_x0017_^¢_x000E_@Üãµ_x0010_@TuèÈ_x0001__x0002_ëp_x0010_@}×Ôß'_x000F_@0x_x001E_9o_x0010_@_x0015__x0013_sõO^_x000F_@e¾¼/_x0010_@ï+¤ËÃ¨_x000F_@Î,-=U_x001F__x000D_@]_x000C_¶Á¬_x0010_@? _x001E_Á&gt;¤_x0010_@é_x0013_ªq_x001F__x0010_@HDò=Â_x0010_@5ý^&gt;-_x000F_@ï&amp;¢h_x001A_?_x0010_@_x0013__x0010_ z_x0001_Ò_x0010_@_x0010_eî?h_x000F_@&lt;ü_x0008_ê9O_x000B_@Ü«¥£_x0011_@_x0002_³þj]G_x000F_@!Äu8_x000F_@CDOãY_x0010_@aÍWW¿_x000F_@¼Îq^é_x0010_@vI?Å_x0011_@wh-ø#_x0010_@¬¨xØK_x000E_@_x0010_Î_x0015_X9û_x0010_@_x0001_³_x000D_ä¹_x000F_@_x000F_ø_x0013_3§¥_x0010_@3$`=_x000F_@Þ ;í¼Z_x000D_@Jm z:ú_x0010_@Ôüíßàî_x0010_@_x0001__x0005_öeø±}_x000E_@Ú"PKÙ8_x000D_@÷­=¸8_x000F_@_x0019__x0002_`]Aã_x000D_@øºø`*T_x0010_@´	vçó[_x000F_@÷¾Æ-_x0015__x000F_@ª£_x000B__x0001_Ói_x000F_@Ùm¢	ï__x0010_@dÅ¶Ïï_x0018__x0010_@Í¸_x0002_¶	M_x000E_@_x0007_¨._x000F_@Îîs¢"_x000F_@¢à»FQF_x0010_@ÄÓ_x0011__x0013_©_x0010_@rI_x0001_Ø+_x0011_@·S·¬V_x0010_@_x0001_jöIbT_x000F_@òÚÌ_x000F_7_x0010_@Ó'Ñfm_x0010_@_x001E_Ëß_x0016_¸Y_x0010_@ÍuyÓN_x000E_@$W÷p_x001A__x0011_@},_x001A_w¹_x000C_@gâvW_x0001__x0004__x0010_@¢ÊHh_x0018__x0010_@¸_x0003_S[D_x0010_@O¸A¿_x001E_É_x000F_@¸_x000D_{_x0005_"_x0012__x0010_@ðÄ_x0012_éqÉ_x000E_@Â­%Þ6_x000E_@TïE_x0002__x0005_±G_x0010_@/Z_x0014_Ã_x000B__x0010_@#q¶F_x000F_@³}r;_x0010_@ ¹âeNò_x000D_@Kdê4_x0010_@¢_(_x0007_A_x001E__x000F_@¾_x0004_P_x000F_rz_x0010_@Dc2_x0010__x0010_@¥á¹Õîy_x000E_@ }¨ÐN=_x0011_@"l|²K8_x0010_@±X_x0010__x001C_2_x000F_@_x000F__x001E_ùc	ËÄ?T\2?¯`Ö?@oÙ:ñó?_x0015_í`_x001E_êÖ?çí¾;ó6_x0004_@óS|¶ÞWî?&lt;-ïu_x000D_á?¨=ó_x0001_¤7_x0002_@OS·Ë_x0006_@©2_x001B_`2½?_x0004_Ç¬Hr[à?àî)_x000C_Ý_x0010_ß?À©=ûÂ?x7ð{_x0017_Ù?Ü&amp;èrÓ?_x0015_Âí÷_x0001_°á?ÿ|·Q_x0010_ïé?º·H¼&amp;û?Â_x0003_Ú$©â?_x0001__x0005_ýÎÛ¢)á?ud,M_x0012_è?NüÂÁç?_x0003_	ta£_x0008_÷?*:_x001A_g|Úà?e¥ë_x001F__x000C_ê?INucØÕ?Û_x0017_i-A¯Ý?3S[½&amp;_x000B_@~ÊGÃÓá?èaÃG4_x0013_	@boE_x000B__x0011_Ø?î×â[#"Ð?øó:_x0011_Çµ÷?¹d'a»?æ?p_x0004_æÐ.ÓÔ?òÐó_x0019__x000E_à?û0xxÞ{_x0006_@±:·t¥ñ?µÈÿ_x000D_íã?&lt;Y8c:7ú?-h_x0016_êo'Ñ?_x0007_{(í^À?¤}ÿ³ôô?õô»ÈÞú?,¹b^p8Ý?¬»ýQû?VVLVcñ?úí_x0011__x0002_¢Tò?i°y_x0012_¨ê?Õ$_x0018_D¼-ó?ô5:r_x0001__x0002_5ã?_x000D_p¦°ÅÒ?cÐòVgÜù?o±#Ð?j_x0001_@Â)³|Öâ?	\_x0015_õZÈ?².2â¢±Û?8pÑbñèê?_x000B_[6Â0áÕ?@ú¿à}/ë?°H_x0002_t/õ?|_x001E__x0015_¸lÙ?!_x0004_·GÝ?N¡ÓÒ®0_x0003_@_x001F_I²×Mê?_x0002_É}oð?GRÆ_x001E_ó?_x0019_ØÈõÎ?lÿ²_x0008_+Ä?bÁ¥_x0001_ ^Ô?Æ_Ð_x0003__x0011_PÕ?©aøp&lt;ðõ?L_x001C_$_x0014_dø?øLÅtr%Ò?2ÜÆÓ"Âß?_x0006_¸¬`_x0011_ã?ù7åößó?Èt¹Ô_x001D_ï?$«l_x0014_QJô?7¨ù_x0013_ïÜ?å&amp;¦íë?_x000B_ó®Ú¸Õò?_x0001__x0003_bÄùÁ_x0012_æ?wÐ4\AÛ?.þÌwÙõ?É_x000D_Ð_x001C_ÑÓ??kþ?_x0019_Ë×?éñ(Wöñ?Àí§H_x0019_ÇÁ?û[3	±?:û(gWiÖ?B_x001D__x0015_ù_x0002_Ø?ñ¶Í_x000D_Þ?._x0003_bykÇ?î_x000E_õÿÆâ?76Î::õß?ÒôÉ©Hç?F³Ç&gt;eð?#èºRÍÏ?û«_x0013_N8äå?%8Ð_x0016_Ë0ã?7¨ÿÐõ?3û_x0007_ÿÇIË?2,@F_x0005_ï?ll3_x000E_Dâ?S½a_x0005_öï?e`&amp;`Þì?X£&gt;¢8_x0012_É?ëQp¾_x0014_ü	@_x001B_§ÆùÅ?	,_x0011_b_x000C_Õ?öMÊ_x0008_O¥Ë?5ô!&lt;Qù?ñôKï_x0004__x0007_¾ëÆ?_x001A_!QÅlJ_x0005_@_x0008_Ý$_x001D_Ò_x0001_ì?	öwú: ö?ÉQCFãØ?:3Ôf¥É?Û_x000C__x0016_Ý?¼5NÚ²Ø?G»_x0003_ª5R¾?Q_x0005__x001F_ükâþ?¢Fµ_x0007_áá?EËm_x0015_@°R`_x000D_|ò?Tô_x0006_QgÝ?noÊ@¿?_x0002_@_x0010_|V9fò?46J÷³à?î_x0012_b*Â?N:«N{õÐ?µ.&amp;~î?i½ìÆö?ïô÷¤Ñ?Ô8«ªY±_x0007_@jG	ÑHú?8ÂåGàã?_©_x0005__x0018_è?T	lbÄMâ?âB¡_x000B_ß¬ä?¥F´½³â?¼]Nc!_x0017_å?ÝüfOUá?ÿ´_x001D_[Ý?_x0001__x0003_êåS_x000B_äí?1ìC3_x0012_ð?Ê_x0011_ë&amp;ró?ý,è©å_x0002_@Úì(ÛCò?÷ ~×Ú)Ñ?5;_x0002_qçkÑ?_x001B_+_x0007_µ9_x0013_ì?_x0008_ÅÑÄPð?çHU7óÿ?fí¥?hÉØ?@½Nd)-ù?_x001A_rÐjÀ]_x0013_@¸øE_x001B_ß?B_x001C_c·Ï_x0002_@_x0015_ï%A ¯æ?é=ç+_x0003_rÑ?_x0005_ØC_x001D_Bæ?ït-x¦'Ó?gâ_x0003_ðUá?%Ôì97¼â?ÓÉ_x0015_Ç!Ü?°Å_x000E_ùóÛ? /ÝEgRÁ?ÙZ^×þ_x0017_â?+÷Z`"_x0001_@fÂµ_x0013_g¾Ò?qc)?M_x001D_@0Ë`ÊõLä?éÑ4N#ð?"çpúþ_x000D_@Y%¨_x0006__x0007_qóå?Ì_x001C_Ì_x0012_ö´ç?£)YY_x0007_æ?òákÞ þ?_x0002__x0008__x000B_õñù?ÇÕ×J%Ï_x0011_@õÏe&lt;_x0004_"ø?Ñö?Ô?æ¨jÔCëä?\áh_x000B_sú?pZ¸?Õ?_x001E_²A5W/ä?rRð²_x0013_ä?ì»º)65í?Úÿ_x0005_&lt;£_x000E_@_x0016__x000F_,ö_x001B_µ_x0001_@i_x0001_9jï?Êº»&amp;ÀÙì?_x001D_!_x001E_Í_x0003_È?þ(H1_x0012_·Ô?d­r_x001A_b³?pDoÆ¢ò?y9m÷pò?ætÌÀ;}ï?Ú½¶&lt;_x0006_@¢£_o=	Ð?ç¦O¾3_x001B_Î?_x0019_ôìéá?_x0003_*&amp;Ýýû?_x0001__x000D_u¶/ö?_x000D_ÃS]W¸ð?_x001E_QD¯ÿÚ?_x0002__x0007_.OSÇ©åñ?Éá¯ãqäé?JúW_x0001_onæ?@b¡Ú_x0006_ó?DW{ÃÒ?jÊ­{°_Þ?_x0002_l~×ãû?_x0003_!_x0007__x0015_»Cå?¤bRÏî?uÇ96àë?4Ö"_x000E_ê?3Í½¾Ïþ?w_x0002_ú£7ä?_x0001_"?Æ&amp;_x0019_ç?Tk_x001B__x000D_1ð?óÜ÷´FNà?_x0005_¬Íxíò?_x001A__x001B_$_x0007_öã?%}ý_x0019_ëó?_dD2"_÷?½Wkênÿ?¢ÁY¥«ë?mð-5ãå?Ih©Å@_x0008_@h·C#WÕ?ÆH­;}_x001F_ã?¤³´åÈ?r_x0002__x000C_fí8É?RNÖæL{ø?VÐzÉ¢_x0005_@J£«áöæ?_x0004_è_x001B_J_x0001__x0002_Úå?_x0005__x0012__x001C_:_x0013_ú?Æ2ÏR_¯å?w_x000C__x0017__x000E_å?îLôüæ_x0015_ñ?àK_x0003_QÑ?Q¸½ÆÝã?ùré Ý¶ó?v_x0008_àë?Î_x0018_ðrQÂ?é+@¯lè?_x0010_}BYÝç?oC×¸¹nù?Ú+FtâÜ?£EýÿmYâ?G©7¦ëß?%âÊíTð?&amp;K_x000C_à§Ö?ÔyÒÏë_x0004_@	_x000C_o^_x0002__x000B_@_x001E_ÁEç¤£Ó?(D/_x001A_K_x000F_ë?ÓêÌÀ,Õ?úóÏmÎÂ_x0003_@^Ðö@õ?cacÇn?Å?_x001F__x0011_µ_x000F_Ü?Òk1ØºÞ»?I_x0015_d_x0014__x001F_ä?_x0008_iÏ,_x0018_Ú?|0f7ê?²,L/¦Så?_x0001__x0002_b']Põ¯À?âj¾fòðº?&gt;ÈyWåká?áp]s_x0007__x000F_@_/Ù¿§ù?2_x0013_	Ô&gt;_x000E__x0007_@ÓÌ/ªé?_x0012_¦Ïe;üÿ?Ý\Ãné_x0005_@5?Ø%öf_x0006_@ú±ÉÇ¨_x0018_@A­óOÍM_x0008_@iQ¿ªgê?7b-Yõ?p¹k_Hhå?¾«y­e·?xÀ(ºÚ?`÷¹?ç?í­_x0011_ê£-ñ??ç_x000F_Ò_x0019_"_x000C_@U_x0013_%_x0007_Åò?Ýydi_x0015_Èé?ÔÛ*¬ÅÓ?uK%´ú6_x000D_@ÛôÀéDä?·£-6÷?2&lt;¸©_x001B_è?3ÜNCñæ?]q6z)¡ü?Æ!ãL_x0003_@_x0007_^^ó_x0010_æ×?ñbPO_x0003__x0006_ÁLç?_x0014_vÂ÷;é?_x0016_§Gd©ø?&amp;eY(ìÛ?RZåø_x0001_@Û_x0007_eôÜ?2ÄCæ_x000C_Ý¼?Ïu_x000C_õQÛ?2[Ð»þÓ?÷_x0019_õ_x0002__x0005_Ûæ?|rC½»ë?ôãT¯Dð?Vwy_x000B_Ò?Ò&lt;i2ué?h9+_x001E_Ýúò?_x001A_(úH_-è?r GÕs&amp;_x0002_@¤2ëÕ|_x000F_í?_x0007__x0005_T2ì?_x0004_	«0æ?_x0006_²`Ð_x001F_Àé?`Wr7õä?b]æ¤Õ?+;nàõ#æ?UcõÃ_x0006_Äî?PA_x0016_C:?ï?bì1\_x0018_û?ï_x001B_0aãô?2°eÊ_x0010_@	¡¯^èiº?Q8_x0005_QÃó?÷ß_x0006_7ê?_x0002__x0005_ÒîÇ»_Ç_x0013_@o'VµFÓ?Ö&amp;[_x0003__x0007_&amp;ñ?ùÍ_x000B__x001D_9ø?óÞ_x0005_4xà?÷äB Ü­Ú?`eÚÅU»Û?_x0008_6&amp;n_x0001_¼÷?©b_x0010__x0016_;å?WòÊ?×ð?±_x001B_M_x001C_E_x000C_@R5÷lQªà?_~V Kzã?ÏMüåqõ?³ý_x0003_´ÚÚ?6ai+ç?È7ùÙ=ð?èdØ"³¿Ü?'3=85¤Ñ?p!ò_x001F_ºñ?&gt;·_x0004_³;õ?_x0004__x000C_ÓfÖg×?.P§ÿx_x0003_õ?Ð"v_x0008_f*Þ?Ü"~jÕ¿?6&lt;ÄDÚ_x001F_Æ?I¡|Hè?Ñ~nGwÆ?ë&amp;'_x0001__x0008_î?à&gt;µÊ!÷?5,_x0018_¿_x0004_Ç?ê_x0002__x001A__x0006_	_x001E_é?_x001E_)DBüçæ?ô®q{@?ç?zÏyç?Q#GÕuSÓ?ô;%âd¬Ð?iME_x0008_gâ?_x001B_(äÿá?_x0002_ç 9Xå?-¡EySï?¼ê´_x0005_&lt;ö?_x001A_3`¦×ôí?ºá×üÿÉó?_x0003_Õ#_x001D_çsÅ?ùLµj6]ä?åçëayº_x0004_@$_x0007_³Sb®ã?3°]("|Þ?_x0001_`E+ìùÓ?Ú2gÉÜ¬ì?â_x001E_Vé£×?Èy_x0014_üè?ÕaB_x0005_êú?0ñ³ú?Öy_x0012_&gt;+Ó?_x001E_Æÿ`Ïì?¨´y­û?&gt;þcÞ$_x0016_ô?ìÇeµÕé?2ñ fB_x0004_@]dTÏ_x0014_ÔØ?qñÑoT}Ë?_x0007_	bG_x0002_ùìc_x0004_@Hï_x000F_÷$Ý?ÕûE»½Åñ?úùÛ©ØuÔ?%P_x0016_U`ó?xsóÞ_x0019__x0014_Ö?Y&gt;+_x000C_{ñ?_x0011__x0006_²ÝZMó?ié_x0012_Jªþè?¦5[¬þÜ?âùÿX°?î?onJ_x0016_ÄOõ?KF-aî~õ?ÿÉ¦#66Ü?L®5¡	9Ô?+?©!å?®îIÜóç?Êp99~_x0002_@6_x000D_[ÃÜ?Ë¢¨2w_x0005_@sÅ÷_x0003_ìáÓ?_x0001_ãò,÷?_x0003_8ÙaHUã?#[ãW_x0003_Ö?:Á_x0010_ã·Ý_x0008_@êÑ_x000D_Z$È?­À´X¨]ñ?_x000E_ôEf_x0013_õ?ûêéT6,î?_x0011_ÐE_x000D__x0003_Ð?æ§`0_x001F_Û?}-ï_x0005__x0006_§øì?3Vá?=Õ?«þwz%gö?8IôO_x0001_Ù?jøw'ÿðÙ?·ÎEP\Ø?AêdýªÒÂ?ë_x001D_X_x0007__x001F__x0002_@á)ñ£«xÎ?ÊÉ_x0010_fø?êo,Ú½îã?Úexp:¨Ü?i_x0003_÷Áyå?(1_x0004_ÙC_x0005_ð?ï²Øf(Ð?b_x0018_ÐÖ?_x001E_Ä_x0003_ÕòÚ?C(	¿l'î?µy[Ú?¬^ù_x0015_	ï?A_x0007_¥D_x001D_æÌ?¶7k__x0005_Sæ?~¿@ YCÒ?uþæ¿"Jö?&gt;£*¯_x001A_¥â? TR_x0012_Ëæ?C_x001C__x000C_º[î?z§¾ì?ñÙB*òê?Cµ¦³×?@QÉ_x0018_6_x0004_ö?ý3Ì¶	_x000D_Ï?_x0003__x000D_)»_x0004_¬ãö?Ô*0ÌlÅÅ?C	J¡xF÷?#ûÁK¯¶ê?&gt;`øekQø?W_x001C_èÙÿu÷?nT_x000C_þGÌ?_x0005_ ©_x0016_ÕkÜ?e/sEêÒ?UÎÅQ,¨Õ?(!Í`å?ªÌx_x0015_ûnß?Ð¢h_x001C__x0019__x0004_è?ær;Ø?ZË6÷_x000E_Û?W_x000C_ç*Àç?_x001A_À°sâ?¢wÓ_x0012_ù?Ô_x0006_¥~rÒ?añb_x0007__x0018_ü?AÍrS Q×?µ_x0008_#úÆ_x0003_@u&gt;ø_x000E_Tð?I|«_x000D_caé?ä²N_x0001_Kû?ç_x0001_"$Èã?öÖ³«äSè?_x0013_¾v_x0011__x0017_ß?@)åt_x000B__x0002_@0A©sî?á$Ðf_x001B_×Ë?O |)_x0001__x0003_cÚ?3@òtëMË?¨)Üïâ?Í_x0015_|Ø_x0003_ó?_x0003_Z_x0015_&lt;}è?ÆÇ_x0001_°ä?_ÀR­Qºö?âqBåâ¬_x000D_@·©¹ßä?äØüð§Äà?¤wTÓ²¹Ã?Ò0j_x0005_Îð?$-ÛH_x0014_×?_x0013_Æ5^è?¹_x0011_á@¯Û?&amp;åºà\1Ê?_x0017_½ f_x001B_Á?Fèç¥~Øð?_x000F_÷_x0002_Ä?.d«©öë÷?"t#M^Ü?Jøâ#s½à?	|í\_x000D_Ý?â_x0008_¿_x000E_Q	@½ò¦ñ5_x000E_ò?O+ìYò?I°A&lt;ß?«_x0006__x001A__x001F_ê?(|ßÙ ù?øÚJ!_x0003_ã?NÃÆBVö?=uUKÓÖö?_x0002__x0005_û#_x0003_8è_x0008_Ú?NÿÅ"Äå?B³}¡-å?~Hªöõ?_x001B_Óuñò?n«ÐOß?ü¦O@`Ä?kn{gà?DùÏÜ&gt;Í?£U¦ídi_x0007_@F/9è|ý?û!«UfÃ?o[ØÒS_x0016_Ê?_x001B_n½û«ÿâ?sô'É"ì?O!_x0008_÷#ß?Âø_x0004_¦_x0004_@°&gt;ã.ÈÐ?Ý6x_x001D_®_x0002_Ù?.ü4ö­î?ûjÖVÞÞ?Ñ_x001C_yª5à?ºb|5Ýâ?4ÏsÃXeÓ?ÂÆo7yí?7»_x0010_i^ç?MYµ_x001C_¿þë?¶%Í0uë?\°À\Y·å?_x0001__x0012_[Sé?(çÓø_x0003_ÂÑ?|\pÓ_x0003__x0007_Ð'Ú?fd_6×?r_x000F__x001D_u¾õ?V×£úÐmô?´,:àØè?_x0002_{	Ò_x0015_¦ê?o×¥A£+_x0005_@_x0003_oG@fó??0_x0016__x000D_hÊ?µ_x000D_U¢&lt;Ú?ÁÙÕ`$¿?ú´ÎM_x0006_ð?qs¿êf²£?SAÐãËç?H_x0017_0_x000F__x0001_*Ù?!ësÑÜ_x0001_Ð?_x000B_K¥IÉú?»Bñë,_x0019_Ë?@=¾\Æ?~_x0004_úä´¡á?¼5_x000B_´ÑÊù?ªË_x0016_ã?_x001B__x0010_@ÊÛýú«ß?òÂðVÒ_x0001_@z¿Ä^3øð?=ÿ_x0005_3ý#_x0007_@Úé¹ôáÎÚ?¬(;g0zð?Ñ_x001E_2P_x0002_!Þ?Kò¾áÃÇ?iýÑX;cã?I_x0008_]_x0004_~@ô?_x0001__x0003_ ÀYZ¡ÿ?3l_x001D__x0017_ÃSà?SU]QRDñ?îQô[ö_x0016_Ò?·Çºî_x0010_ý?÷$¸í¾û?Ö_x0004__x000F_Åué?#_x0014_Ñwç?ÝöúÀWÜô?B_x0015_-¼¬_x0014_â?_x000F_Þ¢±ñ?&gt;g±_x000F_rwÚ?ôSs[_x0002_á?ïv_x0006_­Þ?R,X´?¦íO_x0013_AFÒ?cLÐõ_x0003_Ñ?DMk-_x000C__x0004_@¢_x001A_*ü)à?òÉyÀCmç?:º²GÇ?~¦Îcµ_x0001_@Jy°Çýö?_x0013_7(ä)ä?"_x000F_K,x{Û?.¹_W¼æ?_x000D_I_x000B_ñ#fí?¥´Vð¹ÿ?xîíü¢èÎ?¿Uó/sÁ?|%¥Ë÷?íã@_x0002__x0004__x0008_ýå?¬³_x0001_ÿÌ_x0002_@_x0007__x0013_b¾ä?se_x0017_-¬ô?´«Á¯_x0008_@é?ÄàYYòÝ_x0001_@	_x001E_*ñ£Ô_x0019_@|Ö]_x0007_éû?¯ºF_x0017_fé?Ó_x000E_Y,¶ò?FY_x0004_@CÏ?X¶_x0012_G¾µÑ?Û/¥Tû_x0008__x0003_@+_x0017_³ú­ï?O¯_x001F_~RKÚ?_x0002_x©&lt;&gt;÷á?9Ï²ó¦æ?,	SóýÅ¹?Ô_x0001_Ùy$Ûê?Ê¤s_x0015_åü?ï@ã&gt;X_x000F_@T`ÞúG_x0001_@}5­ü_x0010__x0013__x0001_@i_x001A_°¸e8_x0001_@ýÝv2KÎ?_x0004_\ÝFQ¦_x000C_@_x0018_ÓßJ#'_x0006_@¼((¸&gt;à?Å_x0007_.ó¹ö?ãcÊÁTÿ?mnÃZ¤â?_x000F_3µõ]sê?_x0002__x0004_Ùåð÷W£Â?¤«_x0014_õ£¿ð?vo§¨Ókã?"	À¾Ê?´ý_x000D_&lt;{7è?õ9ÓSÀä?·&amp;Î·ýÇ?É¼]¥qÞ?7Jdê³&gt;â?A(a:_x0008_ç?"/Z{«	â?¹ùòÀèÛï?¢_x001D_Þ¹~_x0004_ú?vBÝ(_x001E_wÓ?¬ËéäíÐ?+Ù%_x000C_Ô? _x0008_i?%VÃ?à_x000D_¯·Ù?Ä_x0003_¤¥ÕÆü?Ô_x0004_7à:OÜ?÷d_x0012__x0001_@ÐßÎ_x0019_Z_x001D_ð?,F¾0_x001F_×ø?_x001F__x000B_RóÞ?BáL´'+â?l×rI}	_x0008_@_x0011__x001D_Üò?X®ok¾ÝÝ?_x001F_H_x0010_|_x0013_	í?-d_x0007_,_x0017_@Ë_x001B__x0011___x001C__x000E_é?3ç/_x0003__x0006_Òßñ?_x001C_WO3_Ïñ?µ:¯ïæPí?ò³æÀlhî?3./0_x000E_¼þ?_x0014_±aÐöQã?_x0011_øâ_x0005_!âÖ?åêîç}ã?óÔ2_x0004_?³è?xáÒ´j­?²L_x000E_ÆFÑ?_x0002_S¿²d_x0008_Ó?©4Ùö[_x000D_ÿ?¨w&amp;]Wý?»/ïð_x000F_¶?¬³sÐäÉ?_x0011__x0003_~ æ?ìaZþ?ÅÊ_x000C__x001F_¿«õ?µr_x001E_&amp;é?§th¸ã?©ÌköHô?m5ãé°3å?0Jô&gt;d_x001E_ë?_x000E_­á_x0001_â?:IcÎÌö÷?¡|]ÍI¾ô?â8iöu_x0005_ä?ùÖ£×¹í?Jd°~Ëæ?ç2Ä_x0001__x0016_nì?-_x0012_ìÖÌ?_x0001__x0003_&lt;éx³bà?øRY¯ÿñ?(Fe½_x0013_¯ç?%dØ*fÊÍ?=°OjÐ?kñè;cð?\zYÍ1øÄ?Ì_x0004_|_uæ?´Øv_x0007_×?²Õln§BÇ?_x0011__x0011_;_x000B_W÷?_x0001_«Á$Ë_x0010_Õ?/ÅU²_x001E_Ô?Âÿ6Ev2_x0001_@IÏ-ÕWó?ð²q_x0019_-ê?Ò_x001C__x0015_ÔsÌï?~*Í²2«_x0002_@s8Ë_x0019__x000C_ûÑ?y9j_å?"ièüÖä?"2yÉ]çè?ïL×F×Ù?w_x000E_éK~ü?_x000D__x001F_{_x001E_z÷Ý?1µt]¸ú_x0001_@§²qy_x000B_üÕ?£¯´±È?éÒU_x0005_ûÀ?Ã'ïÊÉ	@_x000D_ÛeÙ?^_x0005_®¨_x0006_	-_x0002_ë?_x0015__x0007_f:?)ß?bÆ÷Ô¡Ù?ß Q·Þ_x000E_Î?%_x0017_¹_x0013_èÞÒ?¨ÿHc×?×¥*û«êî?_x0004_¥[_x0011_&amp;iÔ?,ÆLÅªó?Í_x0018_önÆÌ?½Á¤&gt;/á?"j]öÕ?n_x0001_½¿_x0006_Îô?Y\«áL^_x0002_@dX¥&lt;ÐQê?ö_x001A_y%Fì?cÊC²FÏ?hNr _x0005_ÏÛ?v^vµÜÔ?E§¾ÿOýé?_x000D_ '`_x0003_5ù?'¸ðv_x0014_gô?¶ðÕÆ'¦ð?_x0019_ò_x001E_ÞÈÒ?Õ_x000B_v´_x001B_ô?¶YÖ2Y6ó?þ¡ïWÙ?eøB`êºè?Æw_x001D_ Dü?D¡±µ¦_x0008_@Xÿ¹ÜöÙî?{Þêõoá?_x0004__x0006_?%_x0004_TJÞ?æBgxZÐ?äéc^Fgä?]HJDuÌ?cY#È¢Ï?_x001D_Bµê3Û?óèÖq·?y&gt;+}Ð·Ô?_x0018_Uà_x0010_ëç?âz@}Úí?M©1å¸ì?J@t¸*iÕ?´zç·2õ?_x001B_t	hºe_x0003_@ß"]6Ö?_x001E_º6X_x000C_zÖ?8_x000D__x0015__x000F_ÁÎ?#*VËÄ)_x0001_@»»W)_x000F_ï?¼Ü»wÊä?êÕ÷?ï³&gt;Éè?¬æ_x000D_µ_x000E__x0005_@ÎÃ÷Å®Ò?ù0Z²ù?ä\{	Ìã?sRàÿó?·»Bào¾?ÀÔÙ_x0019_ö'ý?Jõ_x0002_O±Ö?4QvTÐ_x0019_á?7ÆSÙ_x0001__x0004__x000D_nú?Q_x000E_©?ÁÝ?dãtóÍ×?ÒÏ_x001B_Ö.ü?_x000C_­u^ý_x0010_@|îí»_x0011_ôä?&gt;ë_x0006_®Ií?_x0019_p"FKêð?$qÆOGÐ?_x0003_¨Ö)ØÎà?]Åøz_x001E_ñè?ë_x0001__x001F__x0002_û7á?âÎûÎÚàÑ?Ê~_x0002_iJâ?_x0012_[Ë&gt;ýÙ?qs;H)Ø?þÆlu`)ã?_x001E_zÕ)¯f_x0010_@_x0003__x0015_åÁ`Ò?_x0006__x001A_(WJýð?Ýd×þÉÕ?°4¨¶×?å_x0011__x0007_õÛ?]¾mJMñ?_x000E_õ_x001F_¿í¾ï?_x0002__x0004_¾ïåðÊ?y\h¿ïÍë?_x000F__x0019__x0006_ûñ_x000F_Ô?_x0007_ïÃb"õ?	_x001B_N âí? à*fìãÝ?_x000C_ÁÅ_x0014_@_x0002__x0004_ UðôüõÅ?VèççÒå?_x0018__x001E_1x3ô?ñQü_x000D_ÊÐ?â!_x001E_*_x0017__x0001_@Ûy_x001A_ï¡¸?ú·µój_x0001_@_x0006_|Tp_x0016_ÊÙ?ê6V»ÆÀÞ?hÍÚX&lt;Ù?ÞHt@á?­+/Ú{×?u£nvÄ?/;O´ëâ?çèr§_x001F_}û?ÕRÉ«Ýà?e~_x0002_¢_x0017_mâ?Vµüp_x0017_ò?_x000E_êî·ÇÛ_x0003_@÷¦¹ÈÍ?_x000E_=×Aþ?Ê4êÊý?Ì&lt;*.inä?ËÈJbAã?_x000B_°X:JÚ_x0002_@uO=W_x0015_ôà?}Ó_x0013_l¨Þ?ù¦´W:_x001B__x0016_@¼ÿÔ#ØÐ?_x001C__x0005_¥_x000D_"KÖ?§B_x0017_hä?R»ìÈ_x0001__x0005_¥_x001C_ò?_x000B_÷|,óÔ?'(åÌ_x000C_'í?¨&lt;×5_x0012_@l_x000C_£_x0004_=Zæ?½_x0005_4	j(Ö?Õ_x0003_|àmö?Ø¼óDÌ_x0002_Ó?_x0003__x001A_ËL_x001B_$â?ÔVºôcü?î_x0012_©*êþÓ?önÐ¥ÁÄá?S_x0003_ÔÝy_x0003_@*7âä\ó?E#®/_É?¨×)Å:ñ?R¿Î,_x0011_à?&gt;_x0017_Mµ_x0015_ë?¡ñ/à»Éá?H°4Ôûà?#Ñ_x001C_aàª_x0003_@»ÙÕI~­_x000B_@\1phzñ?_x0008__x000E_1_x0015_©&gt;ó?þÎó4ÉÖ?_x001A_º~_x0006_Lì?I÷NÓjÛ?1G±é)ò?úÙ_x001B__x001E_Ë3ò?ñ©	_x0003__x0007_Ì?á¡Úë_á?±èN©_x000D_ø?_x0001__x0005_rq&gt;&lt;Æí?ÕËeÅ*Së?¹CÇ#×?½JÆ+_x001A_ö?)ÔÀ3?Ì?Ï(&gt;Ùã?4._x0010_ä+@Þ?ÙAÉbÿØ?º§óssÅø?_x0002_ô«_x0002_¥_x001E_Í?1_x000B_9B{ªú?ýøÜeáZ_x0001_@GKõ_x0015_èFë?¦!&gt;_x0003_è?!_x0001_ë/Q¢Ø?ÐÒ_x0002_@¥_x0007_@ÞúkÂ©Ý?3_x001A_®JÉ|Ø?_x0007_ýqüÚäÞ?gé2ÁÖæ?¥W­Ê?{*_x000B_øü?)bA_x0014_]_x0007_á?D®ú(Ü?(K_x000C_à?Þùcn_x000C_nà?0îD_x0004_ò×?&amp;­ãÆúØÑ?Fëüa_x001A_ÿä?1_x0018__x0012_Lá?)ÑµõÛò?è`Ñ_x0001__x0002_rý?Á="wë?·RMahì?ðôbÛË_x0005_@5ÿ'xPï?_x001E_7Îåªí?É·Ü¬ã?[Ô!çÈºá?_x0011__x000D_Ò¡2øí?Ré_x0008_bLØ?·ÜêùD²Ú?ÕsÞ¹#Hß?®n³_x001A_Ý±Æ?S´¹'±"ç?ºKtã_x0011_@4Mùñ¢ý?&amp;_x000B__x000D_Et_x0007_@&lt;&gt;0Ñô?5ý&lt;Tð?»é¾îpRÙ?+&amp;~Ô?Èº³ë*ÊÐ?£úX$Ý?òx%}Ù«ñ?E}öhÌªð?~_x0003_1õPíø?§BQ_x0010_¹ñ?_x0012_ïÿý_x0003_à??-KÛµÏê?£_x0018__x001B_t¦n_x001F_@ü &lt;#Qsñ?pTÜú_x0014_-é?_x0001__x0003_~!æS_x0005_ô?_x000C_(ø«xæ_x0006_@þo'À!ñ?$ÊcåPÏ?³ÙÔÉÌÉ?5s'¼fé?b_x000B_ÐYô?gÄ;d«Ü?«"¹õÖ?&amp;6c_x001B_Üý?Cý|F&amp;à?sjw¹ø}%@KS£'6Ø?5Co¸Ì'ÿ?å9ßâ?cç!_x0007_Pì?ñÆrÀ_x0003_dë?i£~_x0008_ß0þ?±rm¶ýø?_6çðÍÍ?vMîd¢_x0012_@_x0005_Ô­ò?ôÌ®ØÒø?&amp;"òÆà?Bj*_x0002_À§ó?_x0010_x)§_x0018_à?M_x000B_r)àð?Em'v_x001E_|ä?_x0007_(bä­kÍ?öè_x0006_°u_x0001_@º_x0014_ºÇh}á?Ia_x0002__x0003_âsØ?®ÃÑqèà?näÞ_x001A_¹	ñ?h×_x0017_TÐß?ä­_x0001_&amp;¨_x000C_þ?_x0002__x0002__x0002__x0002__x0002__x0002__x0002__x0002__x0002__x0002__x0002__x0002__x0002__x0002__x0002__x0002_Ðºâ(ïó[A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áÍüÆøè@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0001__x0003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 _ _x0002_B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Ú¼¬ÜO@_x0001__x0001__x0001__x0001__x0001__x0001__x0001__x0001__x0001__x0001__x0001__x0001__x0001__x0001__x0001__x0001_#_x0011_íT½Î@_x0001__x0001__x0001__x0001__x0001__x0001__x0001__x0001_%(Æ7§&lt;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X_x0015_Ç_x0010_g2A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EóàÿÃ_x0012_)A_x0001__x0001__x0001__x0001__x0001__x0001__x0001__x0001__x0001__x0001__x0001__x0001__x0001__x0001__x0001__x0001__x0001__x0001__x0001__x0001__x0001__x0001__x0001__x0001__x0001__x0001__x0001__x0001__x0001__x0001__x0001__x0001_l*_x0006_QV@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ð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D_k_x0016_z½_x0008_+A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ð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´_x001B_üw] þ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001F__x000E_À´ð&amp;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001C_@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ÀÝ0¤òúa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3@êzó_x0014_`@_x0001__x0001__x0001__x0001__x0001__x0001__x0001__x0001__x0001__x0001__x0001__x0001__x0001__x0001__x0001__x0001__x0001__x0001__x0001__x0001__x0001__x0001__x0001__x0001_£\yÍPê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C_p®ýË°A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FÍÇ}4z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0003__x0001__x0001__x0001__x0001__x0001__x0001__x0001__x0001__x0001_@s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V_x000E___x0002_Ä@_x0001__x0001__x0001__x0001__x0001__x0001__x0001__x0001__x0001__x0001__x0001__x0001__x0001__x0001__x0001__x0001__x0001__x0001__x0001__x0001__x0001__x0001__x0001__x0001_©_x0017_»_x0012_ËÊÕ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Ñ_x0010_`$ú_x000E_;@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EË_x0011__x0017_Ú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l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á(_x001C_AÞÿv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#t&gt;!_x0001__x0002_ëxm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³Q®¥ß¼"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P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0_x0017_,_x0016_WA_x0001__x0001__x0001__x0001__x0001__x0001__x0001__x0001__x0001__x0001__x0001__x0001__x0001__x0001__x0001__x0001__x0001__x0001__x0001__x0001__x0001__x0001__x0001__x0001__x0001__x0001__x0001__x0001__x0001__x0001__x0001__x0001_:_x0012__x001E_'*õ?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X_x0007_+ÕP;Á@Ü_x001E_¥iþ4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p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0016_Öà9)C@_x0001__x0001__x0001__x0001__x0001__x0001__x0001__x0001_6É+x¬@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àh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z¶8Ç´¦@_x0001__x0001__x0001__x0001__x0001__x0001__x0001__x0001__x0001__x0001__x0001__x0001__x0001__x0001__x0001__x0001__x0001__x0001__x0001__x0001__x0001__x0001__x0001__x0001__x0001__x0001__x0001__x0001__x0001__x0001__x0001__x0001_-©ÂàVnµ@_x0001__x0001__x0001__x0001__x0001__x0001__x0001__x0001__x0001__x0001__x0001__x0001__x0001__x0002__x0001__x0001__x0001__x0001__x0001__x0001__x0001__x0001__x0001__x0001__x0001__x0001_îLï8VQù@_x0001__x0001__x0001__x0001__x0001__x0001__x0001__x0001__x0001__x0001__x0001__x0001__x0001__x0001__x0001__x0001__x0001__x0001__x0001__x0001__x0001__x0001__x0001__x0001__x0001__x0001__x0001__x0001__x0001__x0001__x0001__x0001_M½=_x001A_'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NIe°K_x000F_A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MÃ@_x0001__x0002__x0001__x0001__x0001__x0001__x0001__x0001__x0001__x0001__x0001__x0001__x0001__x0001__x0001__x0001__x0001__x0001__x0001__x0001__x0001__x0001__x0001__x0001__x0001__x0001__x0001__x0001__x0001__x0001__x0001__x0001__x0001__x0001_)NaE_x001D_w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P@_x0001__x0001__x0001__x0001__x0001__x0001_P@_x0001__x0001__x0001__x0001__x0001__x0001__x0001__x0001__x0001__x0001__x0001__x0001__x0001_ i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e×¦·ÒêP@_x0001__x0001__x0001__x0001__x0001__x0001__x0001__x0001__x0001__x0001__x0001__x0001__x0001__x0001_(@_x0001__x0001__x0001__x0001__x0001__x0002__x0001__x0001__x0001__x0001__x0001__x0001__x0001__x0001__x0001__x0001__x0001__x0001_1¸+_x0002_~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±g'U_x0019_&gt;3A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,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î¦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X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E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0003__x0001__x0001__x0001__x0001__x0001__x0001__x0001__x0001__x0001__x0001__x0001__x0001__x0001__x0001__x0001__x0001__x0001__x0001__x0001__x0001__x0001__x0001__x0001__x0001__x0001__x0001__x0001__x0001__x0001__x0001__x0001__x0001_CÎµ\_x0016_@_x0001__x0001__x0001__x0001__x0001__x0001__x0001__x0001__x0001__x0001__x0001__x0001__x0001__x0001__x0001__x0001__x0001__x0001__x0001__x0001__x0001__x0001__x0001__x0001__x0001__x0001__x0001__x0001__x0001__x0001__x0001__x0001__x0001__x0001__x0001_ _ _x0002_B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{ýºÄ_x0014_@_x0001__x0001__x0001__x0001__x0001__x0001__x0001__x0001__x0001__x0001__x0001__x0001__x0001__x0001__x0001__x0001__x0001__x0001__x0001__x0001__x0001__x0001__x0014_@_x0001__x0001__x0001__x0001__x0001__x0001__x0001__x0001__x0001__x0001__x0001__x0001__x0001__x0001__x0001__x0001_ÿ_x001D_cÆ@_x0001__x0001__x0001__x0001__x0001__x0001__x0001__x0001__x0001__x0001__x0001__x0001__x0001__x0001__x0001__x0001__x0010_ÍÏ®­§@_x0001__x0001__x0001__x0001__x0001__x0001__x0001__x0001__x0001__x0001__x0001__x0001__x0001__x0001_&amp;@_x0001__x0001__x0001__x0001__x0001__x0001__x0001__x0001__x0001__x0001__x0001__x0001__x0001__x0001__x0001__x0001__x0001__x0001__x0001__x0001__x0001__x0001__x0001_@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³¼¬ðrÒ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Lé9&lt;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_ Øô6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,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Àb@_x0001__x0001__x0001__x0001__x0001__x0001__x0001__x0001_]gpt½A_x000F_@_x0001__x0001__x0001__x0001__x0001__x0001__x0001_@_x0001__x0001__x0001__x0001__x0001__x0001__x0001__x0001__x0001__x0001__x0001__x0001__x0001__x0001__x0001__x0001__x0001__x0001__x0001__x0001__x0001__x0001_1@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Ï= B@_x0001__x0001__x0001__x0001__x0001__x0001__x0001__x0001__x0001__x0001__x0001__x0001__x0001__x0001__x0001__x0001__x0001__x0001__x0001__x0001__x0001__x0001__x0001__x0001__x0001__x0001__x0001__x0001__x0001__x0001__x0001__x0001__x0001__x0001__x0001__x0001_ÀþØ@_x0001__x0001__x0001__x0001__x0001__x0001__x0001__x0001__x0001__x0001__x0001__x0001__x0001__x0001__x0001__x0001__x0001__x0001__x0001__x0001__x0001__x0001__x0001__x0001_ÓÿB_x0014_ádè@_x0001__x0001__x0001__x0001__x0001__x0001__x0001__x0001__x0001__x0001__x0001__x0001__x0001__x0001__x0001__x0001_+[_x0013_«iýª@_x0013_]Ï3Â;_x000E_A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0010_@_x000B__x001B_PZüªA_x0001__x0001__x0001__x0001__x0001__x0001__x0001__x0001__x0001__x0001__x0001__x0001__x0001__x0001__x0001__x0001__x0001__x0003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`_x0006_õæTdA#Zó±Ðh@_x0001__x0001__x0001__x0001__x0001__x0001__x0001__x0001__x0001__x0001__x0001__x0001__x0001__x0001__x0001__x0001__x0001__x0001__x0001__x0001__x0001__x0001__x0001__x0001_Úæñ@;K@_x0001__x0001__x0001__x0001__x0001__x0001__x0001__x0001__x0001__x0001__x0001__x0001__x0001__x0001__x0001__x0001__x0001__x0001__x0001__x0001__x0001__x0001__x0001__x0001__x0001__x0001__x0001__x0001__x0001__x0001__x0001__x0001_4{	mª@Û£öa¡$Arì_x0002_¾LBKA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.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ø@_x001D_Ò½]É5A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êê»ò_x0017_¤@_x0001__x0001__x0001__x0001__x0001_¨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0003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.ËÃQ´¯_x000F_@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0014_@_x0002__x0002__x0002__x0002__x0002__x0002__x0002__x0002__x0002__x0002__x0002__x0002__x0002_@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G\ôÄ_x0014_Ç_x0001_@_x0002__x0002__x0002__x0002__x0002__x0002__x0002__x0002__x0002__x0002__x0002__x0002__x0002__x0002__x0002__x0002__x0002__x0002__x0002__x0002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Ç§`ã_x0016_\8A_x0001__x0001__x0001__x0001__x0001__x0001__x0001__x0001__x0001__x0001__x0001__x0001__x0001__x0001__x0001__x0001__x0001__x0001__x0001__x0001__x0001__x0001__x0001__x0001__x0001__x0001__x0001__x0001__x0001_Àd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Ç¹[¨ß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v&gt;^ó_x0011_@H0LM_x001D__x0017_@ËðÔ½fë#@Z»²v³.!@ÈáE)_x0001__x0003_ÖÀ_x001E_@_x0002__x0011__x0002_¯ú%@ø+ %_x0011__x001B_@ºX hg¤_x0015_@D²ì`K_x0010_@zßÖ_x0018_Ä_x0002_@_x000E_;2_x0016_ªv_x0018_@0Øs$j_x000F__x0001_@Æº¤Ëº"@èCÊxüz_x0002_@ivd_x000B__x0014_@4-¸Îª_x0017_@:eê0H_x0003_@zÇî_x0015_ºÅ_x0019_@* _x000C_ @_x0010_¡ìcñØ @k_x001D__x000E_#·A_x0015_@àñ'ð_x0016_@üËÙð._x001D_@.ÚNAÈW"@fÑµg_x001A__x000F_@âFº¾5¢_x0014_@Ü~$þ²L_x001D_@á_x000B__Ì6_x0010__x000E_@_x0002_mwä%ñ_x0014_@&lt;Á_x000F_Ð'_x001B_@_x000B_q­,"@÷é¶ÅÒ_x0011_@AÛ_x0008_lñ_x0004__x000F_@^Õjà_x0014_%@Î_x0008__x0013__x0004__x0015_Ñ_x001F_@fÆ¼_x001C_j_x000B_@_x0001__x0004_7_x000F_9¬&amp;_x0016_@_x0006_¨Ð_x0007_µ_x0019_@_x0002_)_x0001_&amp;©I_x0012_@æ9q·Wß_x001D_@Rçm+¿_x0018__x001E_@B_x000D__x0007_«5_x0016_@_x0012__x0010_½ý_x0005_ª_x0018_@Ýlo­{_x001D_@§Ê49@"@fös_x0007__x001A__x0015_@rà~¯õ_x001E_@_x0006__x0016__x0006__x0017_@ú{s_x0016_ÐÉ_x001C_@¼§ó]¯?_x000C_@vøòù _x001D_@_x001A_:ð%À__x0016_@OÌ_x0016__x000F_¢_x0010_@¤3_x000C_Ë_x0018_@[úhø ­_x0013_@_x0008_coÉ2$@}ØO_x0019_æÈ_x000F_@`RÊLÙO_x0017_@_x0003_cK_x0019__x0018_e_x0016_@ù[´&amp;_x000E__x0013_@$åï¼_x0012_@¤D÷_x0007_Î_x001A_@è×_x001E_Î³Â @|×ò È_x0014_@&lt;ûN_x000B__x001D_¦_x0014_@{4q_x000D_È_x0012_@z¦D_x001D_¥{"@©æ	_x0003__x0005_XÔ_x0016_@ë0çùÞl!@?úv_x0012_Z_x0014_@ÿOº_x0014_\/_x0016_@®¬Ä.êÜ_x0019_@_x0011_LWÞþÉ_x0005_@B5ÐdþÉ_x001A_@ò-û_x001A_Üx_x0003_@(F»ªÈ#@{`ýGü)_x0002_@O¬ã_x0010_!_x001A_@_x0004_#xb_x0010__x0010_@_x001E_Ö_x0010__x0002_)@cÂ&amp;9¹#@àõàèc_x001A_@/¹Uêv	_x0019_@üémïÎ¯_x001C_@þ8cBK_x0008_@.ÆKõ_x0011_@«whz_x0018_@Sð¡u_x001D_÷_x0018_@CÍ_x0018_ïy_x0016_@ð1_x000B_ @µ¤_x0006__5"@À®ûÐðñ?Úk_x000E_Wè_x0015_@üùkË_x0001__x0013_@¥­ÇuQ_x001E_@uÉÞ½_x000D_@-NýH¼__x0017_@IDË*Ê9_x0014_@PÀ_x0013_ï\__x001C_@_x0001__x0002_aí®) @ÖùH_x0016_."@Bµ£z¯_x001B_@_x0002_ÒûnÃ¤_x001A_@îÀ_x000F_»b_x0019_@³­)!y_x0014_@_x0008_&gt;bÂ¢_x001F_@qô_x000D__x001B_¤Ú_x000D_@+?"2ï_x001B__x001B_@}_x0016_Ú#m"@i_x0001__x001C_U¤_x001B_@(cµ?/¿_x0015_@u]Wãb_x0014_@Ã,n'[õ_x000E_@¿§Ñ2÷;_x000B_@&lt;áÂ® @â·ãq_x0015__x0017_@_x0017__x001D__x000C_äu_x001B_@_x0001_.øÎ_x0008__x000D_@ÍR@Öv_x0015_@BªÍØ_x0002_@Ø`E_x0012_¢ÿ_x001B_@÷(4§AÕ @Å_x0005_ºÿÐº_x001A_@&amp;°_x001A_/B·_x001B_@81Cq_x001D_=ì?=º½_V_x0011_@-ù_x0019_Ä_x0010_@Üø&lt;÷dô_x0010_@r¨)@þ @ÊlÇ¯_x0015_@fc_x0002__x0003_4 @È_x0007_Iet¨_x0013_@æöNNÄ_x0013_@´§6_x0003_g_x001D_"@Ë_x001E__x0014_o_x0016_@_x0010_w_x0001_2÷?&amp;¹ºC/1#@¶§¡9âö_x0013_@Æ7F:ðD_x0012_@¯_x0011_êsäR_x001B_@¥^hûêp_x001B_@Ù,³¼Ã\_x0012_@H_x0011_AC_x0019_@¼_'_x0012_÷_x001A_@&amp;¶Ò¿p_x0012_@¨~ÙzT_x001D_@¶UM£68_x0018_@îË_x000C_ºÍ_x0016_@þ­´_x0011__x0014_"@Òâé1_x0014_×_x001F_@WiI_x0016__x0015_@på\.K_x0018_@,Ìçî{_x001B_@Å_x0012_ª¸1_x0006_@?ä*ø;J_x001F_@ªä}_x0003_|_x001D_@®ÿªµ_x0017_!_x001F_@_x0007_õ±(*a_x0010_@_x0001_0_x0019__x001F_éÓ_x001A_@qé	Û_x0014_¡_x001B_@_x0010_Õ06_x0012_#@Ë_x0006_S6_x0003__x0017_@_x0001__x0002__x0011_Q;Ñ:#@&lt;®yú¡_x0016_@_x0003_lø¡_x001A_@­0ÎpÊ_x0016_@{kr,_x0014__x0010_@kÃ_x0014_í_x0012_E_x000F_@Æj}ø¹_x0006__x001D_@¦|/Ô_x0012_í_x0015_@âµFðw_x0012_@Ké5=ïV_x0018_@acc_x001A_Éð_x0018_@ã_x0008__x000C_À_x0015_@Á)ó[å_x001B_@¯{_x000C_á	½_x001B_@58'Ë­®_x0010_@Ó7Â_x0006__x001F__x001D_@K=Ë°Õ_x0017_@_x001C_4eñË_x000E_@©0)_x001F_ó_x001B_@H÷\Ýa_x0018_@PÄ yi_x0018_@Q9á_x0004__x0019_@}.à_x0005__x0017_@¯VàüH_x001A_@_x000D_36_x000C__x0016_@ÛÙµræJ_x0016_@óXÖh!_x0019_@«-,xÙ_x000F_@½¬õÀn_x0017_@tNÐz7ú?ØC_x000D_k_x000D_@þßãõ_x0002__x0003_Òë_x000C_@¨vB±w_x0019_@n_x0002_Km_x000D_ö_x001D_@U~\É_x0007__x0008_@';_x000E__x0012_gA_x001D_@_Äú~##@&gt;í3JrË_x001B_@TP³Dü'@¡Þùæ_x001B_@=e_x0004_³U_x001A_@_x0011_]"²_x000E_G @øí_x0001_u_x001C__x001D_@5_x001A_0ü_x000C_@X:_x000C_%`_x0012_@9ì_x0010__x0018_m_x0008_@÷¢W¦_x001E__x0016_@þ«;±³_x0005_@½I²_Å_x0010_@_x0005_ÜmeÊ_x0017_@_x000D_ÙÂ`_x001A__x0013_@³)þ,_x0004__x001D_@	®Ã\óe_x001D_@«"2-6M_x001A_@ÀàïÅk_x0012_@Xh×3îcü?á®«º&lt;_x000E_@Gì&amp;X¤¤!@Ô¬	µ¦±	@¯_x000E_èæV®_x001D_@®_x001E__x001C_@úÌ_x000B_@ìøÕ,&lt;_x001F_@ªZV§å_x0010_@_x0007__x000C_U)@fC_x0015_@_x000C_H`á_x001D_C_x0016_@ñ _x0004_»U_x0003__x001E_@_x0001_\ïY_x0008__x0002_@×¢Ëh!@CW_x0007_ã_x0007_"@xëÏ°}_x0012_@_x0008_ 9!_x0011_!@åÉå#ÉÚ_x001C_@t1_x0018_SÕI_x001C_@·cîë_x0010_@j'÷3_x0012_@¸Må¿ü$@ª5l¡?!@	¦æ;gk_x001A_@·+ÏY_x001A_@ñs_x001D_\¯_x0005_$@%*!OÏ_x0013_@_x0019_é¿_x000D__x001C_@ÐÃÄ»_x000D__x001A__x000B_@ý=Ä_x0015_q×_x0014_@äp&lt;_x0014__x0014_@çï	[×\"@Æ_x0003_FKeº_x0018_@_x0010_v÷X_x0005_ö_x0011_@´¨\òÛl_x001C_@þÒ¦±Æ_x0016_@é_Û9±M_x0018_@¡_x0006__ì_x000D_'_x0010_@_x0016_ìÜîQ_x000E_@Ä_x0013_)³=â!@ZÎ1_x0019__x0005__x0006_Å_x0010_@®´|õ5ý_x0010_@¾()_x0013_@Îö½&lt;Ñ_x0001_ @_x001F_a'`FÀ_x0013_@ù;`y_x0015_@9%Ì/Ó@_x001E_@$ 9_x001B__x0002__x0017_@_x001C__x0019_aÇh @xË|Bø_x001B_@mzáØ_x0015__x000F_@²*&gt;$µ_x000F_@'¶_x0003_I_x001B_@_x0007_´§$Jî_x001C_@¼Ý´ß¤_x0018_@1¾ô_x0008_2â_x000E_@¡x*/u¨_x001B_@´_0!@Z2_x000F_ bI_x000E_@x¢¦Ð_x0010__x0012_@_T__x000F__x0015_@¶£Ô=kn_x0014_@9mp¤Kt_x0014_@bþ_x0003_ýò_x001A_@_x0012_h³_x0015_Þ_x001F_@_x0006_ý*âE@_x0014_@FªPI, @_x0019_b_x0004_Úµ_x0013_@_x001F_Ù)3_x0010__x0012__x0016_@_x0010__x0004_«_x001F__x0015_@l¤KÇ_x0004_@ÅGp_x0001__x001E__x0007__x0010_@_x0001__x0002_&lt;Käñë_x0016_@É_x000B_Ã?µâ_x001A_@º_x0003_£!_x001B_@_x0010_[9Â©_x001B_@_x0006_	·0~_x0016_@¹×§u)_x0014_@Ö¼{_x001C_60_x001C_@¦rÅÊKÑ_x001D_@_x0018_,repã_x0003_@$ëS_x0006__x0013_@f±Z4vð_x0017_@Ä6Óÿ{_x0017_@Ïµ^0Ý%@zÊ_x0019_{±¿_x001F_@/_x001E_Ï±(_x000C_@A]¸.§_x0005__x0018_@ö_x0014_ú1_x001D_ú_x000B_@¢_x0010_&lt;ùÝ8_x0017_@_x0001__x0018_bÀê?ò×B¯$/_x0014_@+úEV_x000B_@Íh(Å_x0018_-_x0011_@w_x0016_NÒÛ7_x0015_@æËY'Wí_x001F_@¨Y´ð_x001F_nð?õÛ_x0004_½E´_x0012_@áHÚu9_x0016_@_x000F__x001E__x001F_Úa«_x000C_@ä_x0018__x001D_BÊÂ_x0016_@_x0005_¸C_x001E__x0010_@[5Ð¾É_x0011_@¶h_x0019_Í_x0003__x0004_9Ý"@fO_x0016_Ç_x001D__x0017_@_x0001_¶Ø_x0010_X½_x001C_@Ê·;¨_x001E__x0017__x001D_@¸,	«Q !@HÎÙíw_x0013__x0011_@VÊn¦[G"@9]a@_x0013__x000E__x001E_@2E_x001E__x0016_²¬_x001F_@_x0011__x0003_,@_x000B_@Þ¨ÑÉtÒ_x001E_@_x000E_§[ºS_x000D_@©_x0002_²	_x0016_x	@_x0014_Â2ã_x0016_@ñõ!¬_x0015_"@UGÑsÔ_x0019_@D6®LX,_x0016_@_x0014_p×FÜ_x0011_@_x0004__x0018_Ô¬W_x001C_@×[Ô_x0004__x000D_@ô4$\P_x0011__x001C_@ UsQ¦_x0011_@_x0014__x0015_à_x0004_Ù_x0016_@._x001B_ýRQ_x0019_@ÓÈD_x000D_t(_x001D_@ÓXâ_x0007_]_x001B_@»üã½U0 @¬íö9ª_x0014_@%¹&gt;uÙ_x0015_@&lt;_x0004_Äfü_x0013_@óÝÇSÜ._x0010_@Y_x0004_H_x001A_dè_x001F_@_x0002__x0004_³z÷7/¨_x0012_@ÈØ_x0010_Úú»_x0013_@{_x000F_Q¼¤ @7U[ãC_x001F_@_x001E_s2P·Æ_x0015_@	_x0008_àq9_x0007_@_x0013__mùï_x001C_@s½»ël_x0005_@_x0018_û_x0018_5s_x001F_@Á?.}sl_x000F_@/%RþÖ@_x0018_@4ù½é.è_x0018_@å~Í9ðö_x0019_@¶u¸sÅ_x001F_@ø%ú4!ï_x001B_@z_x000D_KÎ:Ó!@£D_x0003_ÁÐ_x0015_@_x000E_âmI!@_x0001_åTîi¾_x000B_@kÕ¾_x0019__x0019_@à3Åvc³_x001A_@`Í&lt;_x0013__x001A_@°;®1»¼_x0015_@%ÌÄ­Â#@÷¡JW_x0014_@_x0008_C±q%Ì_x001D_@ÎµËi_x001F_Æ!@îQ_x001D_»ZÎ!@AÎâ_x0010_O*'@Ð_x001F__x0012__x0017__x001F_³_x001E_@ºÊÐUÙ_x0012_@ÎÁ¦_x0002__x0004_Ò&gt;_x0013_@_x000F_§¥¸!@°^_x0019_Âù_x001D_@_x000E_LP_x0002_5*_x0012_@à_x001D__x000D_ûm_x0001_@çÍ¶x^_x001F_@Â|l_x0001_# @JÚµ_x000E_@=åõ½Æ_x0003__x0016_@mIóúÆ_x000D__x0018_@¾ð½ &lt;_x0007_@ª29*î_x0014_@Ë³è_x0006__Ì_x000C_@ÿ¿ºW9_x000E__x001C_@rj³Ïö_x0015_@W_x000C_Yòûé_x001C_@µe8Ë@_x0010_@@_x0019_¸¨_x001D_@ ¡ú _x001C__x0008__x0012_@ÎBÊ¢Pk_x000D_@¬Ü`³Öñ¿_x0006__x0005_æ&amp;ä_x0007__x0011_@&gt;Îñ§ô!@¥³XÜÈ_x0013_@_x0002_þ_x0015_¶¡_x001A_@n_x0002_¢æT]_x001F_@RçÀ_x001D_@t_x000E_ü¢©_x0019_@C_x0001_9~ÖÑ_x0019_@=£Ûø85_x001D_@¨1iK_x0010__x0014_@_x000E_ðvu·_x0010_@_x0002__x0003_C;K&amp;_x0016_@_lÖ½â @_x0001_©~8_x001A_@êG_x001C___x0012_@ `­Üä\_x0016_@_x0018_Oû9ò_x0017_@¿ÈÄýPâ_x0015_@ñV[U @?"­ýÃ_x0014_@"#«È0_x001E_@Á£¹Râ*!@v3õa_x0006_. @i_x0013_­_x0001_À_x001F_@^h_x0011_b#@JP_x000C_Ü´_x0017_@\ïÉ`¢_x001E_@lÀåB'Oô?¥=VlÒ_x0003_@Îk«{ð_x0011_@ÄåqAÀ"@`9}_x0002_±!@_x0004_T1¡©_x0016_@:É&lt;)_x000F_ @V@÷_x000E_o_x0014_@ÊÉ¯_x001E_C @¬´@m&gt;_x001A_@Sã«?¦)	@õlCíI_x0012__x001B_@$þ\u$Ì_x0014_@5Ä=_x0001_^Â_x001B_@_x0014_ö2_x001D_=_x001D_@wÅ_x0008_V_x0004__x0007_Ô_x0010_@2,Ï*_x0001_c_x001D_@N}Ù`s"@_x0018_3Â_x0013_úk_x0010_@Ðß¤Ü_x001D__x0012_@_x0005_°¦ñ&gt;_x001B_@U_x0005_0³_x001C_@u\D,_x000E_@rúLwnÈ&amp;@u=æ	âJ_x0017_@&lt;K_x0006_¡_x0010__x0019_@ÈõI_x0008_@Ä_x001D_@:Ú 5s_x0019_@C½ú§9_x001A_@_x000C_8£_x001E_´ @;¯Ö_x001B_¨¾_x001A_@OPX_x0002_I¥_x0017_@]_x0014__x0003__x001A_/E_x0011_@±A·¯ú_x001C_@4ë_x001A__x000C_ö±_x0016_@¿/_x000E_up_x001C_@§£8yFr_x0010_@_x000D_¿wÆà_x001E_@ïs+²Å_	@íÝ_x0019_NÛB_x0016_@T_x0017_+ô-_x001A_@zX&gt;+ÔD%@#L_x0015_îì_x001E_@_x001E_Þ_x0003__x000B__x001A_@¹÷Âz_x0008__x0019_ @¾\íòþ?ºõ-ü·h_x0014_@_x0004__x0006__x0008_Ù{jáoþ?_x0004_û´W%#_x0013_@pzD_x0010__x001A_j_x001B_@ÔqjÃ_x0017_@m`ºó4_x001A_@@úmê¥´_x0012_@½_x0014_¾­_x0019_@T§ª_x0013_@æBpì%y_x001C_@@:_x0001_2R_x001C_@.$Ì_x0010_^_x001B_@÷/dÃË_x000C_@ì¡Ö_x0019_ _x0011_@ ñmÇ_x001E__x001E_@_x0018_p+qî_x000E_!@_x000C_Ö- Ôßó?óS_x0002_õCê_x0011_@¡kW_x001E_ õ_x001F_@ØÅdrí_x0012_@¸_x001C__x001F__x001D_e_x0015_@âÀA_x000C__x0004__x0014_@ððdÓ_x0017_á @Ä7£Xçõ?ÜYÍ_x0014__x001E_'_x001C_@_x001E__x000F_P;_x001C_@mã;_x001E_*_x0016_$@ÈwÚkw_x000E_@Z-^,1Y_x0005_@&gt;ãr¿b_x000B_@_x0003__Eh~Q_x0016_@_x0014_Öí"_x0013_Í_x0011_@¡yëØ_x0005__x0006_6Y_x0013_@ý@i_Ò"@¸"ä³ý?Q_x000E_~&gt;_x0004_@QXÓvµÚ_x0018_@´ç1_x0015_J @l IéÞ÷?$tÍ_x0012__x001D_ù_x0016_@;úÍ,!_x001C_@ð¬_x0006_é|l_x001F_@+_x0004__x000F_p_x0016_@xÕÇºf+_x001E_@_x0014__x000D_%zã_x0010_ @ôEÔª8_x0011_@î$Ç_x0004__x0002__x0006_@(_x0015_]wÇ_x0018_@_x0003_~=&gt;¼_x0017_@µÀpbÉÚ!@¶_x0019_)_x0017_@_x0016_Øä`Qt_x0013_@RPÐ-hP_x001B_@ÒåP_x000E_ß_x001E_@u»Ë$LK$@KQe_x001D__x0016_@ìËú_x0001_¶_x001C_@©FVÙøA_x0011_@@²ßåáæ_x0006_@:_x0013__x0012_¨_x0014_ü @A_x0014_Èú_x0016_@^3ìqÖu_x0016_@0|U­_x0012_ãÞ?)5çÿÒ_x0008__x001B_@_x0001__x0004_ÿ	²^_«_x001C_@ÆTrHât @_x0003_1@X_x000D_Ù_x001C_@k~çÇ)_x001F_@Ú_x0005_73_x0013__x0013_@N_x0011__x0017_#ñ"@Ê_x001B_èc_x001B_@¯dk'Ú:_x001B_@\RX	_x001F_ã_x001C_@Ì°_x0008_knp_x0015_@-_x0010_F¿ @­÷¡4w_x0013_@ösV{_x001F_@R_x0003_d_x000F__x0002_%@Gâ}4T_x000E__x0011_@ÓFIÒbù_x001C_@®ùE-¢_x0013_@1_x0006_Ï*_x0003_@'.ÛL"_x001B_@J*h_x001B_""@¯I»l_x001A_@oÔ_x001C_ÅÃ_x001A_@M_x000E_ÜAü_x001A_@d7fYÿ_x001A_@)_x0010_Ác_x001A_@_x000E__x0010_ê_x0006_;_x0019_@&lt;v_x0017__x0015_ê_x001D_@Þ¸!Úes_x001A_@¸òýÜHö_x000F_@ÖêMß_x0008_@Áþ`æ9û_x0015_@fñY¨_x0001__x0007_.V_x001F_@©[ï9ë_x0019_@_x0003_"«_x001B__x0011_@TÍÓÉ®Þ_x0013_@Q-OÄ'7_x0010_@_x000F_:òJ&lt;_x001E__x0016_@0_x001D_9_x001B__x0015_@c_x0017_ó_x0006_êR_x0010_@,ÅÇUØ_x001D_@À_x001D_dîÀâ_x0013_@]iÓ@ý_x0013_@èy(ZÄ_x0006_@FÌ5/#@¿_x0002_ÿí_x0005_@à_x0013_´yc_x001D_Ä?Õé·nò @Ù!]_x0012__x0012_Ü_x0014_@_x000F_û»m_x000D__x0006_@wG6ê_x0010_@¡P_x0016_wR{_x001C_@_x0013__x001A_½'_x001B_ë @_x001C_SäL5	@_x001F_ö_x000F_oF_x0010_@ö_x0014_Pë_x0017_@_x001F_4\&gt;C_x001A_@Ãí1§Z_x001E__x0001_@Rö_x001B_O_x0010_@`Î_x0010_×_x000D__x0016_@ _x001F_ß¹_x000E_@D_x0012_«_x0007__x0004_@ÌQ_x0003_$À_x0019_@eÈH!Lù_x001E_@_x0006__x0007_jºB(&amp;@ÂDY_x000F_/ø_x0019_@_x0015_ç&gt;ÔU_x0015_@ðá*_x0017_¹_x0017_@´FÄ_x0017_.¹_x0007_@k_x001B_ýÝªÀ%@áï¢åÕ_x0002_@eT2ÝÐ_x001E_@DwÀ°)±_x0008_@z¾:¿9_x0017_@°ÖS´H1_x0014_@þüóÐG_x001B_@AïC,_x0013_«_x001D_@ILE._x0017_[ @/®ô&gt;p_x001A__x0018_@UëÝ_x0012_&lt;	@í_x000B_ùÎ_x000B_« @ÜIw0ïÍ_x001E_@ÑÑ6v¿Þ_x0016_@R&gt;M/!"_x0015_@_x0005__x0012__x0001_¯' _x0016_@è_x0004_5DT^_x001E_@P¼)\_x0015_@)wG_x0019_@,.¬ÑU$@nç¯®P_x000D__x001F_@þVQÌ_x0003__x0016_@Ì_x000C_ìÃ^_x001D_@Î_x0015_gß_x0016__x0018_@¥:_x000C_r{g_x0013_@¾K·O_x001A_@3é_x0007__x0002__x0003_±þ"@³un°5&gt;#@6T~srá_x0012_@_x0015_nãtî¬_x0006_@c·Õ´ùW_x000F_@ðÉXåä?3lRàý_x0007_@ëf6_x0019_L_x0013_@Dûwð`»_x0001_@a5è_x0010_¸u_x0018_@øæÀü_x0013_@¸5bWýO @7ò½²#p_x001E_@8k;¯Þí_x0019_@_x0001_CzÜ_x0019__x001F_@ã;@²ìj_x000C_@q·iÚ_x001A_@Íöð_x0015_@_x0005_À_x0004__x000F_su_x0005_@v"%¢d_x0018_@i4)ÒèO_x0011_@2iRûI= @_x001D_QN¿_x000F_@"]Úxè_x0013_@él¡é	_x0012_@»_x001A_	_x001E_ __x0013_@_x0006_zFÙA_x0008_"@XææA+µ_x0015_@_x0005__x000D__x0001_åg_x001E_@Ú&amp;NrÔÜ_x0017_@è¥s­	_x0015__x0013_@_x0012__x0019_1#"@_x0006__x0008_ ÕÃ_x000F_-¯_x000F_@bôþ_x0011_­$@àC£&lt;_x000F_Æ_x000C_@¿]ðåa_x0004__x001F_@÷¶d_x0012__x0005_e_x001F_@&lt;?~ì?p_x0011_@é)_x000F_'Ïv!@®È_x0002_°"@.Piô1v!@Pâ.Ât_x001E_@C°¡wö_x0014_@o_x001C_ßþ_x0008_@q2fÎ»§_x0006_@½#¹_x0019_b!@«â`­y6_x0015_@¤õ_¬_x001A_@hkWQ_x000B_^_x000E_@Â©{=_x000D_@]ª_x0004_ÂÏO_x0014_@®õc_x0019_@g(siN_x0003_@_x0014_Ç½tòzù?«»äèõb_x0017_@/Ô×ª_x001E_@¬K_x001F_ ] @W÷Ô±Ç_x0016__x0016_@N©&gt;pì¹_x001F_@Ï_x0017_)ÈTË_x0018_@_x0007_jgÑ_x0007_K_x0014_@-ZHK)_x0019_@q¡²_x0001_Ä_x0014_@³P½_x0017__x0002__x0007_[æ_x001D_@Å@eµU%@C8c|¡½_x0016_@&lt;D,Ñæ_x0011_@¾Ü_x0008_¢_x0006_±$@¥Ð9ïlÇ_x001A_@_x001D_ûtù_x0012_@XIýK_x0015_@ç_x0018__x0004_&lt;å._x0017_@¬_x0001_¡_x000C_9 @ùð£uÙþ_x0012_@ßë?õm_x0013_@¿7g¡^Q_x0017_@ÚØ½(;M"@_x001C_ä_x0003_ò_x001D_\_x000F_@¥^öÚ"@wYl&amp;¹ @tkX_x0013_T_x0012_@Ï_x0015__x0013_gç!@ÆW£_x000B_Gð_x0004_@Ø/9¶Ùà_x0018_@ÏM_x0005_ÉV_x0003__x001C_@µ¥:_x0018_@¾§zÿ_x001F_@_x0014_þW_x001E_ê¶_x001D_@È&lt;òkÓ_x001C__x0014_@?¯x+v_x001E_@«úß_x000C_ æ_x000F_@_x0006_¥_x001B_u!À!@z}_x0006_×+É_x001B_@ß_x0015_«¹_x000F__x0008_!@4ºÿ)ö_x0014__x0001_@_x0001__x0003_a(ëº_x001E_@¡ËqS_x001D_@XþkÎ_x0010_@ÔW f3!@BARÿ_x0019_@ÛR_x0002_4g_x0017_@#_x0013_e]`6_x0019_@ß!ú×J_x001D_@ æÂNÌÎ_x0018_@¦~Ñ_x0002_=_x0012_@Ý_x001D_Ü¢@º_x0019_@_x0004_]F_x0001_«T&amp;@?GÕt'/_x0018_@ÁÍã}LÌ_x0019_@²_ÿj @´Bx§_x000B__x0015_!@yÛùNW!@2_x0018_WP_x0013_@;#_x0019_U_4_x0017_@¹£àt}í_x001A_@:\Ê_x0014_@÷_x0011__x000D_ _x0015_@Vàd©_x000D_@ñV8«_x0010__x0019_@ê_x001A_¾ºùÃ_x0017_@ãìÎ	Â|_x0019_@V°YÁ§_x0010_@ÝÐ_/¤W_x001A_@0Åêñ9{_x001E_@¢¬'Ü_x0011_@xÃ1ü_x0003_²_x0014_@§(_x0016_Í_x0008__x000B_W¹_x0007_@ÓT_x0008_*_x0011_@®,Ã_x000B_!_x0014_@_x000F_ýØ_x000E__x0017_@_x0016_ßôÜ_x0006_	@fÐ 1ì*_x001A_@0¿}_x0006__x0011_@ jÑÁà"@paöÜ_x0005__x0015_@VyÁ_x0014_@hÏ6n©4_x0001_@	_x0002_keÎ_x001B_@~©²Èô«!@_x0016_`¡._x0015_@S¯2}_x0010_@UqÔ²ß_x0012_@×ù-_x0004_!Ø_x0015_@¡I_x0002_5T_x0016_@ö9Ñ_x0001__x0018_@t_x0011_2CY_x0006_@"%FVJ_x0015_@\«ú1D_x001C_@áH,Æ°_x0019__x001B_@_x0002_þ|U,_x0003__x0014_@	å_x0005___x0018_@}9Wä'_x0018_@&amp;_x000C_&amp;Æä`_x0011_@C¦ B_x001C_@ÅhftÕÕ_x0018_@_x001E_é 3ü_x0012__x0018_@ÂÕ7;T¡ @ëC+µ$_x0019__x0014_@_x0001__x0002_ûB_x0019_¯_x0016_@Ê]Ñ_x0011_ÝÁ_x0018_@H¸ÆÎ¡_x0012_@n*$Ö_x001A__x0012_@¸ìËÄLD_x001E_@»Ç¢¤_x0003_@º°rÃ%_x001E_@¸"_x000E_¢_x0017_ @_x0014_£%¬ñ!@[&lt;_x0015_;¦_x0018_@¤èBÑÒ_x0012_@"ù¾_x0018_	_x0013_@d¦¬ý_x001A__x001A_@_x0005_®%_Ä	@qm\[4d_x0011_@i¯²­D_x0018_@Âî«\_x0010_@s_x0005_;Û_x0017_@·¼~ZIm_x0011_@*üÊµL_x0017_@Ô,Ä_x0014_¤_x0016__x0002_@³TìÆ§_x0006_ @Ú_x0012_ßG±ß_x0010_@lrxîÓ_x0019_@_x0004__x0012_²öI&lt;!@7=6ÝË @ÍV`ÎáF_x0013_@\p_x001F_wel_x0018_@ßyëÐü!@jÔ_x0004_Z_x0019_@_x001F_þ_x0002__x0005_»_x0011_@7hâ_x0001__x000C_9ÿ_x0018_@Ë/*_x000C_:_x000C_@ÔyFïN_x0015_@û_x000E_9 2_x000F_@vQ uØ @Qî5§_x0019_@2\&gt;ÿêl#@TS z _x000B_@½ÏîxYÅ_x0012_@#_x0015_Uý_x001E_@+Í-Â	Ó_x0004_@Z°_x0016_¿,_x000F__x001F_@_x0005_zIzZì_x0013_@µõ®!'æ_x001A_@_x001F_ÞÓNZy_x0017_@_x0007_,é-÷_x0006_@0ôá¾_x001E__x0011__x0019_@~BÏ9ñL#@æ=2É4î_x000B_@ÊL_x0011_@_x0016_7_x0013_@B~&amp;Eþ±_x0018_@ZÍôËF"_x0011_@_x0010_ÅÚ_x0015_i}û?èÐJ!@"SVG_x0017_@_x0010_ãà&lt;ì_x0004__x001E_@²4eòÒ_x0014_@ëÛÐ_x001B_B¹_x0016_@ã _x0002_/N_x0015_@_x0008__x0014_\âF_x001D__x0003_@´íÊ:ë_x0016__x001C_@Ð¸.P_x0007_@_x0001__x0005_)#D_x001D_¬#@ÄÊIN_x000C_@:U/û°d @æ¤"Î_x001B__x000E__x001A_@øØPê_x001F__x000D_@ûö«W8Ä_x000D_@`_x001A_[1_x001B_@Be_Zº_x0014_@Ã_x001C_ûß3_x0019_@_x0004_·àÏ­Ë @M_x0002_ ·ç_x000D_@Ñ_x0012_¦÷E²_x0017_@_x0006_l¡hÞî!@%q%?ÔT_x0019_@Dº-£é_x0012_@ûZ\_x0004_»f$@v_x0015__x000E_3ë*_x0018_@DM_x001D_öàö @_x0007__LÉÃ_x001E_@_x001B_ _x0003_h?_x0012_@/&gt;ì5_x0018_@ óúP/_x0019_@Üf²)£_x001D_@3äÎÝ_x0018_@¼5ÿr_x001F_!@"¥_x000E__x0010__x0002_«_x0011_@)óhõq_x0017_@3Fß_x0015_@ÞÄ:yÏ_x0008_@nWâà4a_x001A_@AG·EK_x0004_@&amp;&amp;\_x0003__x0001__x0002_Dn_x001D_@ !}rëü?Ö&gt;5k±_x0011_@K_x001B_%«_x001E__x0019_@_x0011_XÈ+_x0008_@êÝ_x000E_¿|i_x0015_@þpók!Ü_x0019_@L_x0011_ÄFWö_x0017_@û_x0006_&gt;rK_x0012_@rÎi&amp;ã	@"_Ïåf_x001C_@9Ï_x0011_Êÿ_x001C_@i¹3BÛY_x0017_@_x0004_cã®Ú½_x0017_@Ç@òÙÁÁ_x0011_@I	G×#@$2ßß$_x001A_@ àÿ_x001D__x000E_@_x0010_nd1å_x0018_@¬`_x0013_a5_x0012_@%QÈ_x000D__x0019_@Ø_x000F__x0013_^ÌÎ_x001C_@h|îC_x0014_@ã­÷DùC_x0017_@_x0018_.´}_x0013_@[1²òHA_x0017_@ÈJ·h`_x0015_@\1Ävvr_x001D_@ÏË_x0010__x0004_I_x0004__x001A_@_x001A_'_x001E_j_x0016_@7é{_x0002_MR!@Ö_x0008_èýÛ}_x0011_@_x0001__x0005_»¾t$_x001B__x001C_@Ébæ5F#@ø/ù_x000B__x0013_¤_x001C_@óïAD_x0011__x001D_@JÅÇ¢â_x0019_@ê«9ß6_x001C_@=7_x000D_9_x001E_@O_x0004_Á_x001C__x0013__x0012_@V_x0003_8_x001A_cE_x001B_@b=\_x0019_._x0012_@³Iáéý_x000B__x001B_@H²jø`_x001F_ @^è¥_x0010_¿Z_x0018_@¥_x001C_}7¿f_x0019_@H1¡Uw_x001A_@ÆJ=î­_x001A_@×Ð5_x0005__x001A_ñ_x0008_@ÂID_x0003__x000E_@¶"_x000F_Ü#_x0018_@îéW_x001B_è_x0014_@@O_x0006_¿×_x001B_@¢Ò÷iO_x0012_@_x0019_×ÄØ_x0013_@+QW@zå_x0017_@EQ¥V·N_x001F_@MIxíË_x0015_@¾Ò_x0004_-6/_x0011_@_x0004_Áë°X @Ëc_x0015_¿_x0002__x0015_@Ù3Ýßw§_x0019_@ÜFÔþ_x0011_@ï¯_x0013__x0001__x0003_³r @§__x0019_A4â_x0014_@_x0015__x001F_I÷ì_x0007_@Ýæ_x0008_@)_x0015_@ÿì_x000B_5¦y @¨§ú u_x000D_@uôÊõ_x0014_Ç_x001C_@q_x000D_é5ÈÑ_x0017_@Õ÷§ üa_x0003_@I[²Ú_x001B_@lñ¥·Ûä_x0007_@F(óãJ_x0001__x0015_@{£=2Ù_x0001_#@]_x0011_½_x0011_û´_x0014_@È_x0005_äjÕHû?ÂÉ_x001F_Dµ_x001D__x0013_@_x000D_=(ý_x0017_@´SíuÈ_x0018_@Àu?#_x0017_@q_x0002_ÄhÀÖ$@@_x0014_vl_x0012_æ_x0016_@·'ým­_x0015_@K·wT_x0007__x0015_@_x001F_ë&lt;,_x001D_@_x000E_?Ó°¤ @@ö³#;_x0013_@q·Y÷_x0013_¸_x0018_@_x0013__x0015_ð_x001C__x0017_@ëº|_x0008_&amp;2_x001F_@¼£ñ_x0014_jl_x0019_@ªùýC_x001C_@¹AÁ×­!@_x0001__x0003_ãû $_x0005_@Á­þ_x000D__x0007_@Hõ3­X_x001E_@êÔ»ªD_x0019_@w8(Rò_x0018_@_x0003_&amp;%êÐM_x001E_@¢_x0014_ªt_x0004_r_x0006_@ÉcÖ_x0011_Ô_x001B_@òâ¦âÛ£_x0018_@çZõdÃÍ @_x0004_; IÖ @V"_x0014_ìÀM_x0019_@_x0019_úß9_x001F_@£_x0005_¦ý3-_x0013_@C«ô±_x000D__x000C_@,Â_x000D_¹!@OPáÌó/_x001B_@(¤Qtá_x001E_@_x0015_V_x0013_{¿_x0019_@ÄÜR­¡_x001C_@_x0001__x0001__x0001__x0001__x0001__x0001_$À_x0001__x0001__x0001__x0001__x0001__x0001_$À_x000F_q#&lt;Þ_x0011_@_x0001__x0001__x0001__x0001__x0001__x0001_$À_x0001__x0001__x0001__x0001__x0001__x0001_$À_x0001__x0001__x0001__x0001__x0001__x0001_$À_x0001__x0001__x0001__x0001__x0001__x0001_$À_x0001__x0001__x0001__x0001__x0001__x0001_$À_x0001__x0001__x0001__x0001__x0001__x0001_$ÀZ_x0018_¥r|_x0002_@_x0001__x0001__x0001__x0001__x0001__x0001_$À_x0001__x0001__x0001__x0001__x0001__x0002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@ï_x0013_jh_x001E_@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0002__x0001__x0001__x0001__x0001__x0001__x0001_$À_x0001__x0001__x0001__x0001__x0001__x0001_$À_x0001__x0001__x0001__x0001__x0001__x0001_$ÀKí_x0004_¶_x000F_)ë?_x0001__x0001__x0001__x0001__x0001__x0001_$À_x0001__x0001__x0001__x0001__x0001__x0001_$À_x001F_jØjÑÈü?_x0001__x0001__x0001__x0001__x0001__x0001_$À3[®2_x001A_î¿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&amp;èfd¤w_x000D_@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0002__x0001__x0001_$À_x0001__x0001__x0001__x0001__x0001__x0001_$À_x0001__x0001__x0001__x0001__x0001__x0001_$À_x0001__x0001__x0001__x0001__x0001__x0001_$À_x0001__x0001__x0001__x0001__x0001__x0001_$À_x0001__x0001__x0001__x0001__x0001__x0001_$À¶øêÞ&gt;"_x000C_@_x0001__x0001__x0001__x0001__x0001__x0001_$À_x0001__x0001__x0001__x0001__x0001__x0001_$À_x0001__x0001__x0001__x0001__x0001__x0001_$À_x0001__x0001__x0001__x0001__x0001__x0001_$ÀPñîïÎÜ¿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!Ø+û._x0003_À_x0001__x0001__x0001__x0001__x0001__x0001_$À_x0001__x0001__x0001__x0001__x0001__x0001_$À_x0001__x0001__x0001__x0001__x0001__x0001_$À_x0001__x0001__x0001__x0001__x0001__x0001_$À_x0001__x0001__x0001__x0001__x0001__x0001_$À_x0010_3/ 7e_x000C_@_x0001__x0001__x0001__x0001__x0001__x0001_$À_x0001__x0001__x0001__x0001__x0001__x0001_$À_x0001__x0001__x0001__x0001__x0001__x0001_$À_x0001__x0001__x0001__x0001__x0001__x0001_$À_x0001__x0001__x0001__x0001__x0001__x0001_$À_x0001__x0002_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!Ø+û._x0003_À_x0001__x0001__x0001__x0001__x0001__x0001_$À_x0001__x0001__x0001__x0001__x0001__x0001_$À_x0001__x0001__x0001__x0001__x0001__x0001_$À_x0001__x0001__x0001__x0001__x0001__x0001_$À_x0001__x0001__x0001__x0001__x0001__x0001_$À_x0001__x0001__x0001__x0001__x0001__x0002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I»_x0002_E¨_x0005_@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0002__x0001__x0001__x0001__x0001__x0001__x0001_$ÀøDè_x0011_Å?à?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áÜóÑpØø¿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Rû.]_x0016_ºÎ¿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0003__x0004__x0003__x0003_$À_x0003__x0003__x0003__x0003__x0003__x0003_$À_x0003__x0003__x0003__x0003__x0003__x0003_$À_x0003__x0003__x0003__x0003__x0003__x0003_$À_x0003__x0003__x0003__x0003__x0003__x0003_$Àð´_x0001_0èñ¿MMèÁwÒ¿_x0003__x0003__x0003__x0003__x0003__x0003_$À_x0003__x0003__x0003__x0003__x0003__x0003_$À_x0003__x0003__x0003__x0003__x0003__x0003_$ÀÅ_x000D_í_x0018_N³_x0002_@_x0003__x0003__x0003__x0003__x0003__x0003_$À_x0003__x0003__x0003__x0003__x0003__x0003_$À_x0003__x0003__x0003__x0003__x0003__x0003_$À_x0003__x0003__x0003__x0003__x0003__x0003_$À_x0003__x0003__x0003__x0003__x0003__x0003_$À_x0003__x0003__x0003__x0003__x0003__x0003_$À_x0003__x0003__x0003__x0003__x0003__x0003_$À="ÃqA5_x0018_@_x0003__x0003__x0003__x0003__x0003__x0003_$À_x0003__x0003__x0003__x0003__x0003__x0003_$À_x0003__x0003__x0003__x0003__x0003__x0003_$À_x0003__x0003__x0003__x0003__x0003__x0003_$À_x0003__x0003__x0003__x0003__x0003__x0003_$À_x0003__x0003__x0003__x0003__x0003__x0003_$À_x0003__x0003__x0003__x0003__x0003__x0003_$À_x0003__x0003__x0003__x0003__x0003__x0003_$À_x0003__x0003__x0003__x0003__x0003__x0003_$À_x0003__x0003__x0003__x0003__x0003__x0003_$À_x0003__x0003__x0003__x0003__x0003__x0003_$À_x0003__x0003__x0003__x0003__x0003__x0003_$À_x0003__x0003__x0003__x0003__x0003__x0003_$À_x0001__x0002_/_x0018_w2ÖjÍ?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ÑXÊjC2·?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 ú Ï_x0001__x0002__x000C_Íù?_x0001__x0001__x0001__x0001__x0001__x0001_$À_x0001__x0001__x0001__x0001__x0001__x0001_$À_x0001__x0001__x0001__x0001__x0001__x0001_$Àó_x000C_¦ç5ÿ?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8ìî}æî¿_x0001__x0001__x0001__x0001__x0001__x0001_$À_x0001__x0001__x0001__x0001__x0001__x0001_$À_x0001__x0001__x0001__x0001__x0001__x0001_$À_x0001__x0001__x0001__x0001__x0001__x0001_$À_x0001__x0001__x0001__x0001__x0001__x0001_$À,m_x0007__x001E_;_x0001_@_x0001__x0001__x0001__x0001__x0001__x0001_$À_x0001__x0001__x0001__x0001__x0001__x0001_$À_x0001__x0001__x0001__x0001__x0001__x0001_$À_x0001__x0001__x0001__x0001__x0001__x0001_$À_x0001__x0001__x0001__x0001__x0001__x0001_$À¨î_x0002_Æüxé?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0002_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¾Òh&lt;¯}Å?_x0001__x0001__x0001__x0001__x0001__x0001_$À_x0001__x0001__x0001__x0001__x0001__x0001_$À_x0001__x0001__x0001__x0001__x0001__x0001_$À_x0001__x0001__x0001__x0001__x0001__x0001_$À_x0001__x0001__x0001__x0001__x0001__x0001_$À9ü_x000E_.¿_x000B_¿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0002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¥éKíÑö¿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&lt;Ã_ìÚ?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0003__x0001__x0001__x0001__x0001__x0001__x0001_$À_x0001__x0001__x0001__x0001__x0001__x0001_$À_x0001__x0001__x0001__x0001__x0001__x0001_$À_x0001__x0001__x0001__x0001__x0001__x0001_$À_x0001__x0001__x0001__x0001__x0001__x0001_$Àv6Þ,_x0011_@_x0001__x0001__x0001__x0001__x0001__x0001_$À_x0001__x0001__x0001__x0001__x0001__x0001_$À_x0001__x0001__x0001__x0001__x0001__x0001_$À_x0001__x0001__x0001__x0001__x0001__x0001_$ÀGæ©_x0019_6_x0002_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,&lt;U,_x0001__x0002_5Ãø?WÜ_x0004_g­6ñ¿_x0001__x0001__x0001__x0001__x0001__x0001_$À_x0001__x0001__x0001__x0001__x0001__x0001_$À_x0001__x0001__x0001__x0001__x0001__x0001_$À_x0001__x0001__x0001__x0001__x0001__x0001_$À_x0001__x0001__x0001__x0001__x0001__x0001_$À_x0001__x0001__x0001__x0001__x0001__x0001_$À*e@_x0005_È¬Ô?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0002_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M¦ÛRO_x0010_ê¿_x0001__x0001__x0001__x0001__x0001__x0001_$ÀýâÉÛÃ¢ò?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0002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ó_x0015_ÝÂ]¹¿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0002_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Åýÿdï_x000B_ñ?_x0001__x0001__x0001__x0001__x0001__x0001_$À_x0001__x0001__x0001__x0001__x0001__x0001_$À_x0001__x0001__x0001__x0001__x0001__x0001_$À_x0001__x0001__x0001__x0001__x0001__x0001_$À½Yr¸#võ?_x0001__x0001__x0001__x0001__x0001__x0001_$À_x0001__x0001__x0001__x0001__x0001__x0001_$À_x0001__x0001__x0001__x0001__x0001__x0001_$À_x0012_°}Xñ_x0004_@_x0001__x0001__x0001__x0001__x0001__x0001_$À_x0001__x0001__x0001__x0001__x0001__x0001_$À_x0001__x0001__x0001__x0001__x0001__x0001_$À_x0001__x0001__x0001__x0001__x0001__x0001_$À_x0008_{S]õ¿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0002__x0003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¢_x0010_úd_x0016__x0008_@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l¹Ã+_x001A_ù?_x0002__x0002__x0002__x0002__x0002__x0002_$À_x0002__x0002__x0002__x0002__x0002__x0002_$À_x0002__x0002__x0002__x0002__x0002__x0002_$À_x0002__x0002__x0002__x0002__x0002__x0002_$Àl_x0001_ÄÅ?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0006_êa_x0013_Eê?_x0004__x0018_½²ïâ¿_x0001__x0002__x0001__x0001__x0001__x0001__x0001__x0001_$À3_x001E_¼#A¸¿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001D_ÏP¥])â¿_x0001__x0001__x0001__x0001__x0001__x0001_$ÀÌÉ¢_x0019_õ¿_x0001__x0001__x0001__x0001__x0001__x0001_$À_x0001__x0001__x0001__x0001__x0001__x0001_$ÀpJ_x0004__x0006_+Ò?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Ðá¿9W_x000D_@_x0001__x0001__x0001__x0001__x0001__x0001_$À_x0001__x0001__x0001__x0001__x0001__x0001_$À_x0001__x0001__x0001__x0001__x0001__x0001_$À_x0001__x0001__x0001__x0001__x0001__x0002__x0001__x0001_$À_x0001__x0001__x0001__x0001__x0001__x0001_$À_x0001__x0001__x0001__x0001__x0001__x0001_$À_x0001__x0001__x0001__x0001__x0001__x0001_$À_x0001__x0001__x0001__x0001__x0001__x0001_$À_x0001__x0001__x0001__x0001__x0001__x0001_$ÀaþËýk_x0007_ô¿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0002__x0001__x0001__x0001__x0001__x0001__x0001_$À_x0001__x0001__x0001__x0001__x0001__x0001_$À2õ\K\_x001D_ñ?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Èpî¼PÚ¿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0002__x0001__x0001_$ÀÄ_x0011_p0DÊè¿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÷MìHZú¿_x0001__x0001__x0001__x0001__x0001__x0001_$À_x0001__x0001__x0001__x0001__x0001__x0001_$À_x0001__x0001__x0001__x0001__x0001__x0001_$À_x0001__x0001__x0001__x0001__x0001__x0001_$À@ï_x0013_jh_x001E_@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0002_`_x001A__x000B__x0013_éëú¿_x0001__x0001__x0001__x0001__x0001__x0001_$À_x0001__x0001__x0001__x0001__x0001__x0001_$À!Ø+û.û¿_x0001__x0001__x0001__x0001__x0001__x0001_$À_x0001__x0001__x0001__x0001__x0001__x0001_$À_x000E_#~_x0015_Ùàç?_x0001__x0001__x0001__x0001__x0001__x0001_$À_x0001__x0001__x0001__x0001__x0001__x0001_$À&lt;CVxVñ?_x0001__x0001__x0001__x0001__x0001__x0001_$À}_÷j´õ¿_x0001__x0001__x0001__x0001__x0001__x0001_$À_x0001__x0001__x0001__x0001__x0001__x0001_$À@2ÄÁxÆ_x0001_À_x0001__x0001__x0001__x0001__x0001__x0001_$À_x0001__x0001__x0001__x0001__x0001__x0001_$À_x0001__x0001__x0001__x0001__x0001__x0001_$À_x0001__x0001__x0001__x0001__x0001__x0001_$À_x0001__x0001__x0001__x0001__x0001__x0001_$À_x0001__x0001__x0001__x0001__x0001__x0001_$ÀÿèÏl é?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0002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oóÖö±Kà?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0002_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¢_x0019__x0015_Ø²ð¿_x0001__x0001__x0001__x0001__x0001__x0001_$À_x0001__x0001__x0001__x0001__x0001__x0002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aþËýk_x0007_ô¿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</t>
  </si>
  <si>
    <t>38ef6c19e1d85a4c2e11f8685960dbae_x0001__x0003__x0001__x0001__x0001__x0001__x0001__x0001_$À_x0001__x0001__x0001__x0001__x0001__x0001_$À_x0001__x0001__x0001__x0001__x0001__x0001_$À_x0001__x0001__x0001__x0001__x0001__x0001_$À_x0001__x0001__x0001__x0001__x0001__x0001_$À_x0001__x0001__x0001__x0001__x0001__x0001_$À	`!2eÌ¿_x0001__x0001__x0001__x0001__x0001__x0001_$À6W°î¹åü¿@2ÄÁxÆ_x0001_À_x0001__x0001__x0001__x0001__x0001__x0001_$À_x0001__x0001__x0001__x0001__x0001__x0001_$ÀiÅd"_x000B_®ò¿_x0001__x0001__x0001__x0001__x0001__x0001_$À_x0001__x0001__x0001__x0001__x0001__x0001_$À_x0001__x0001__x0001__x0001__x0001__x0001_$À_x0001__x0001__x0001__x0001__x0001__x0001_$À_x0001__x0001__x0001__x0001__x0001__x0001_$À_x0001__x0001__x0001__x0001__x0001__x0001_$Àø!¿ê¿_x0001__x0001__x0001__x0001__x0001__x0001_$À_x0001__x0001__x0001__x0001__x0001__x0001_$À_x0001__x0001__x0001__x0001__x0001__x0001_$À_x0001__x0001__x0001__x0001__x0001__x0001_$À×Áåªë_x0014__x0001_@_x0001__x0001__x0001__x0001__x0001__x0001_$À_x0001__x0001__x0001__x0001__x0001__x0001_$À_x0001__x0001__x0001__x0001__x0001__x0001_$Àäo_x0001_ÈÇg_x0002_@_x0001__x0001__x0001__x0001__x0001__x0001_$À_x0001__x0001__x0001__x0001__x0001__x0001_$À_x0015_=Ù¨_x0002__x0003_^?ò?}Ê_x0013__x0005_®÷_x0007_@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0001_`¯ì»ü¿2ÈiÜÓ_x0017_@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¯k¼_x0015_ã_x0012_@d_x0008_c_A¢¹¿_x0002__x0004__x0002__x0002__x0002__x0002__x0002__x0002_$À_x0002__x0002__x0002__x0002__x0002__x0002_$À_x0002__x0002__x0002__x0002__x0002__x0002_$À P,É-å¿_x0002__x0002__x0002__x0002__x0002__x0002_$À_x0002__x0002__x0002__x0002__x0002__x0002_$À_x0002__x0002__x0002__x0002__x0002__x0002_$À_x0002__x0002__x0002__x0002__x0002__x0002_$ÀV³_x0003_i}oè?_x001D_pU£Ît_x000B_@±_x001D__x000F_.Í_x0010_@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0001_,DF±ó¿_x0002__x0002__x0002__x0002__x0002__x0002_$À_x0002__x0002__x0002__x0002__x0002__x0002_$À_x0002__x0002__x0002__x0002__x0002__x0002_$À_x0002__x0002__x0002__x0002__x0002__x0002_$À_x0002__x0002__x0002__x0002__x0002__x0002_$À_x0002__x0002__x0002__x0002__x0002__x0002_$À÷r[ë?&gt;_x000C_¿¾_x0003__x000E_@_x0002__x0002__x0002__x0002__x0002__x0002_$À_x0002__x0002__x0002__x0002__x0001__x0002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ó9GdâZð??ÅÆ_x0017_åºå?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=\PrÍü¿_x0001__x0001__x0001__x0001__x0001__x0001_$À_x0001__x0001__x0001__x0001__x0001__x0001_$À_x0001__x0001__x0001__x0001__x0001__x0001_$À_x0001__x0001__x0001__x0001__x0001__x0001_$À_x0001__x0001__x0001__x0001__x0001__x0001_$À_x0001__x0001__x0001__x0001__x0001__x0001_$À!Ø+û.û¿_x0001__x0003__x0001__x0001__x0001__x0001__x0001__x0001_$À{ÐD²bá?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W_x0002_V'Äh_x0001_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0002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 _x0014_$_x0013_q_x000E_@_x0001__x0001__x0001__x0001__x0001__x0001_$À_x0001__x0001__x0001__x0001__x0001__x0001_$À_x0001__x0001__x0001__x0001__x0001__x0001_$À@M¦E2ÃÆ¿_x0001__x0001__x0001__x0001__x0001__x0001_$À_x0001__x0001__x0001__x0001__x0001__x0001_$À_x0001__x0003__x0001__x0001__x0001__x0001__x0001__x0001_$À_x0001__x0001__x0001__x0001__x0001__x0001_$À_x0001__x0001__x0001__x0001__x0001__x0001_$À²ßòê_x0017_ç_x0001_@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MÁ_x000C_sIïû¿aÅ9%ÂÂAFx÷y¹äAø_x001F_ôÙ_x001D__x0018_Bü_x0002_E\ì_x0013_B$JbYÏAaD_x0002_$B*¹ì_x0014_:¤AÆ²EáÑv0Bü,6s_x001D_B®_x0007_à_x001C_ÕÀàAmse_x000F__x001A_ÛAåê_;VèAÉ_x0019__x000F_y¨)B_x0013_§áÕ1ÈA&gt;OÉ_x0005_°_x0012_ÛAÎó_x0005_J}#Bâ§+©áÑA3¾»&amp;_x0018_AÌ JksáA Ûj'_x0001__x0006__x000F_E_x001F_BLä_x0004_¹ÃAÐÒ¥f¶_x001B_õAÐµLª_x0016_ÚA_x0017_¤¾)4+BG¦[_x0014_®_x000D_Bô_x000E_ûZ¸A¨¾Ò_x0006_\³AD_x001F_Yò_x0019_£Ak_x001F_U@ÜAõÙ}Þ¶AÓtóWú±A	P¯_x0003_ÒA+±4Z*AVÅ_x000F_ð+OA_x001C_ïi@ÅAùö¯ùä¢A_x0015__x0003_µ_x0004_ÅA_x0002_l°áAB_x0002_V(~ÆA2/_x0001_*VÅAÅ_x0014_SÎ]lAäÎL_x0007_ÓþAo³ÈÿAvèÍI¶éÐAýï_x0005_Íô_x0019_B_x001B__x001E_¯ôpùA_x0006_×h±ÜÆáA`,Â¤WÅA_x000D_bMFòôA/½ÒÜËPôA|Ø__x0013_;_x0004_B89_x0010_1_x001E_ G&amp;B8ÙEô!Ah:_x0016_L=Ë¥Aµ;pqbÕA_x0001__x0001_88_x0002__x0001_88_x0003__x0001_88_x0004__x0001_88_x0005__x0001_88_x0006__x0001_88_x0007__x0001_88_x0008__x0001_88	_x0001_889_x0001_88_x000B__x0001_88_x000C__x0001_88_x000D__x0001_88_x000E__x0001_88_x000F__x0001_88_x0010__x0001_88_x0011__x0001_88_x0012__x0001_88_x0013__x0001_88_x0014__x0001_88_x0015__x0001_88_x0016__x0001_88_x0017__x0001_88_x0018__x0001_88_x0019__x0001_88_x001A__x0001_88_x001B__x0001_88_x001C__x0001_88_x001D__x0001_88_x001E__x0001_88_x001F__x0001_88 _x0001_88!_x0001_88"_x0001_88#_x0001_88$_x0001_88%_x0001_88&amp;_x0001_88'_x0001_88(_x0001_88)_x0001_88*_x0001_88+_x0001_88,_x0001_88-_x0001_88._x0001_88/_x0001_880_x0001_881_x0001_882_x0001_883_x0001_884_x0001_885_x0001_886_x0001_887_x0001_88_x0002__x0003_8_x0001__x0002__x0002_9_x0001__x0002__x0002_:_x0001__x0002__x0002_;_x0001__x0002__x0002_&lt;_x0001__x0002__x0002_=_x0001__x0002__x0002_&gt;_x0001__x0002__x0002_?_x0001__x0002__x0002_@_x0001__x0002__x0002_A_x0001__x0002__x0002_B_x0001__x0002__x0002_C_x0001__x0002__x0002_D_x0001__x0002__x0002_E_x0001__x0002__x0002_F_x0001__x0002__x0002_G_x0001__x0002__x0002_H_x0001__x0002__x0002_I_x0001__x0002__x0002_J_x0001__x0002__x0002_K_x0001__x0002__x0002_L_x0001__x0002__x0002_M_x0001__x0002__x0002_N_x0001__x0002__x0002_O_x0001__x0002__x0002_P_x0001__x0002__x0002_Q_x0001__x0002__x0002_R_x0001__x0002__x0002_S_x0001__x0002__x0002_T_x0001__x0002__x0002_U_x0001__x0002__x0002_V_x0001__x0002__x0002_W_x0001__x0002__x0002_X_x0001__x0002__x0002_þÿÿÿÿÿÿÿÿÿÿÿÿÿÿÿÿÿÿÿÿÿÿÿÿÿÿÿÿÿÿÿÿÿÿÿÿÿÿÿÿÿÿÿÿÿÿÿÿÿÿÿÿÿÿÿÿÿÿÿÿÿÿÿÿÿÿÿÿÿÿÿÿÿÿÿÿÿÿÿÿÿÿÿÿÿÿÿÿÿÿÿÿÿÿÿÿÿÿÿÿÿÿÿÿÿÿÿÿÿÿÿÿÿÿÿÿÿÿÿ_x0001__x0004_ÿÿÿÿÿÿÿÿÿÿÿÿÿÿÿÿÿÿÿÿÿÿÿÿÿÿÿÿÿÿÿÿÿÿÿÿÿÿÿÿÊÝ²ñËA_x000C__x0003_!OA],_x001C_: ATK_x0006_±AøéG`\väAg_x001B__x001B_¿_x000C_êAtÒ`#öA­óFÆ¶1B©o_x0018_ô?E_x0010_B1@ÏK¹èAåÃÎ_x001D_r"BcéÀ.w{ãAtpXúÌ«Aw_x001B_©ÒA8ñ/W?øAïæò_x0004__x0016_ B_x0008_4oü÷ºA:_x0005_Á_x0002_M6¶AZ_x001F_ÈÁzb®A_x0001__x000C__x0010_ôÇ_x0018_BèzÃ_x0011_´ÐÒAVÌ´AÂ`aP_x000F_5B°¯_x001A_n°¶ÖA¹Ò³¢òr´AF_x0017_Ë0V²·A%èè\_x0001__x0003_.l,BQkem«°AÄÑ_x000E_ÏÿýA)æYUª*BÖýHy_x001C__x0002_By__x000F_òå¦AÚ§Ç2¿ëãA{øùã-]¤AU_x0017_A³ÄAt2BÅ¥`¤«AY9òòF=B«gÁÇºd!B­Fd^A´R¹x¡*BP:Vë¨Ag¼@ÿj_x0016_ÄA´ª&amp;á&amp;2BY²Q×A_x000B_ÐA_x0003_T²wc_x000B_-B2_x0016_#Að½×_x0006_AýT(£ïAQÔ.yã6B_x001C__x0010_ô¶÷ÃAúÝÞR_x0019_3B_x001E_b²Ù_x0002_(BVÎµ-K¡A(~þG©A_x0014__x0014_W_x0005__x001A_Ð3Bºÿ3¡HÅAëÏÇÕÑA_x0004__x0005_Âø¶¿öpAº:Ó"_x001F_úAf}g_x001A_k8"B_x000D__x0001_A_x0001_8$B%ÑpË¼ùäA_x0008_Ñµº_x001F_7AER_x000D_ä_x0010__x001F_»Af¦È?ö_x0013_ËAÂþ¡Ðã¡AYæ=¡q_x0003_A90_x0016_L_x000F_AÐ¶:,_x000F_ÀA¢_x0015_ËÇÓõA®È_x0011_OAUQÍ!Å]_x000F_B_x0005__x0004_8D&amp;A_x0008__x0015_Å9_x000F__x0002_¸A|Ù!´Vt_x0015_Bf¤ø 4ÊòA&amp;_x000B_ÜG#ÃA·]ªÝ_x0005_BÐADxy½A6_x000C_¼}©P§A:6N×¿Ô*B2Q«DAÜ¤î *A_x0010_èÁ_x0001_R_x0003_·Akú_x001D_vR×AYù,Ô^¾AÍcùVA®D0¢Ý-AB_x000D_è_x0010__x0002__x0003__x0011_`ÚA·CÅz#çAñë¬iÃ!B_x000E_æ!t (_x0010_BÑ³©ÐBãÁA¾_x0011_EâÈA0ý0aþÛÈAÿY_x001C_y$káA±0¾MdA«¢_x000C__x0005_·§óALK_x0013_i`ËAÍ±q6mA_x0010_ÉgÜE_x0002_$B_x001E_ÇÖ»_x0007_¸A_«ðÆÚ]åAëâ§_x000D_JG÷ARnÞîô_x0005_B}"Ó¨1)B÷Ò±;UáËA_x000B_|¨,ÍÇAQ_x0013_Rí}ÍA5^ÈÞ­5ýA_x0012_ª;_x000C_ÓAþ`_x0016_¬¸_x0007_Bs5ÏêGöAX_x0017_Õó	9ÓA_x0014_Ý$_x0003__x0007__x000B_B_x0014_ZÜÄC|Aã_x0003_Ïå¸ÜA_x0015_ÞÜ_x001D__x0014_Bd_x0001_ËâÁA?sDÉ6	'B_x0002__x0008_­íÜ³æ4_x0007_BÂ_x0005_(Â+¹AK»xh~¢AÖ{_x001C_ÏvÐAÒ_x0018_St#ÆA_x0006_íeÍÚ­AÖÀq$_x000C_X±A¹_x0015_:4ÎöA{ÞøàA«c¦k]_x0015_¡A._x0001_õ_x000D_R¥ÀA³M_x0017_b¥ A_x0013_5@ÿñíA¯_x001C_²ÐàA k³;~Ã B7ÊFý_x001D_¬A¬ÑÁÑ_x0006_üA@ÁQmO¦A_x001C_ÎYÁA1|DÒ1_x0004_ÑA5Îá_x001E_´æAcXêãò@B Y×X¿ÃA_x0001_._x0004_¶§P¥A5_x0012_yß/&gt;_x001F_BDÐ²_x0013_¼KèA¬Y_x000D_	,0%Bzí4Bò_x000D_üA\u7§_x0012_A_x0003_ßdAú&amp;ÞA_x000E_ 3v&amp;^¬A¹ |_x0007__x0003__x0004_dH A3kqË6Bª²bÏÏÏAØu5|Ó'æA_x0010_)%ÿ\±AN7s\/£AL¬íìÊÕAQ Äj p_x0002_Bdå ÔÑ·¥A_x0014_·_x000F_«&amp;«µA_x001A_Yù_x0007_}b¤AÜ:5kÊÒ!BXî±¦ôcàAûI,´&gt;P_x0001_BA°&lt;ÿ,µ¬A*.¾F_x0019_BÊ±¤óêæøA((þ£¡A*MGBîÑAìÌ&amp;&amp;B{H?X´~ÕAÛ þùËàAëÝ_x0011_Gy¯ºAYJx_x000B_z¡AÐF0äóæA*v_x0005_ãÌMáA_x0012_(j_x000B__x0018_Ù_x0002_Bqìv_x0017_à»(B|ÅwAc¼MÒ_x0012_Bj9n_x000B_¾ùA_ï%ú1âA_x0001__x0003__x0019_]è^h_x001C_§AtPè_x001B_&amp;B(Y{ç!iÃAmCC"óñ_x000B_BªIph«_x0015__x0011_Bv-¦BUöAúÒÏ_x0014_·¹Aa3_x001F_F_x001C_ÄAõþÞü»AN_x0004__x0004_§ÛÞA¸&gt;±iw´A_x0008__x000F_$_x000D_ª_x0010_B`ÔºR5WA_x0005_øHï_x000F_¬ÛAÒ÷a?ýFâA&gt;M_x0013_å5B¬MÚa_x0005_BJ`O(E1A :»_x0006__¦,BgeAG _x000E__x0003_B\0»\o£ÁAìÎ,°ÉAù¦D\"¸ÂAÌõxUÁï£AÀ_x0005_°cÇIÙA)¦i_x0011__x0001_B_x0011_=¾úóÑA²_x0003_Û_x0002_ÆAÏ ÿ_x001A__x001C_B_x000B_jE_x001D_EA_x0018_JÈ®6A±_x0012__x0001__x0003_Ì³àA÷Ä·_x000F_W¦ÙAË¬É¶(uÉA&amp;ÜÌéáÍ_x0014_Bß_x0002_ü_x000F_Ç´ßA_x000D_Á9ÅÄ¡_x000F_B²ôA_x000B_oÇØA«£nxêÒAG¬ÔLsü³A¸_&amp;ôÝAò7¬5î¿A¾±põÄA_x0002_Ç_x0017__x0018_¥ÄA_x0008_-àXäÆALæÃ7AMBþ¶Uæ¼å_x001E_B io	©ÛAWNÖìqÉôA¶?$ß)ØA1_x0013_nAR¤ØAë¡&lt;²eÙA*ûã®´A8_x0015_!½'ØA_x0002_';ÿ_x000B_ÍA:jÁÎ_x0006_ÇÃAÖ=_x001A_|õ¢AFl} _x0018_:_x0016_BÝÁ_x001F_YûAÈ_x000F_f,pE¥Aô$	ÝÈq.B	 xù@ÕA_x000E_%=Q¬A_x0002__x0005_Ë_x0003__x0012_E_x000B_úAùÁRéö_x0006_-Bu\+¼JèÊAíÐw½Qh©Aâ_x000F_Îí»A¤H_x001D__x001F__x0019_~_x000D_BpÐûF1ìAäÓ!z*éAÉ_x0015_º_x001A_æ5B0$* õæ¥A_x0003__x0002_rÏåä¥AEþE{_x0005_-_x001D_B«:_x001D_e+û¢AúR_x0016_¶un%B_x0018_ø_x001A_ec»A¬'ëßTºA¬SN_x0003__«AæáÞÃCC_x0012_±Òô¥mÞAÎªmf~­ÛADÛ}dÈÄ5BÖüÈAý_x0003_LMÀAJ7zÑÐÐA0_x0001_Ì_x000C_	ÝAæ=£_x0013_³úAl¹m_x0019_pïA_x0012_a_x001A_Ã°é_x0011_Bº÷ýße_x0003_´A_x0004_`&gt;x&lt;A_x0003_B×_x0001__x0010_§K¸³Axµx_x0001__x0004_¼2÷Aí._x0010__x0007_%B­P_x001E_aëæA_x0016__x0018__x000C_ãâ§A[[ÐxÎÃA,¥q²!|²A×_x001D_ö¯A»$ë.Ï_x000D_B_x001C_ð_x0011__x0019_Ä%®Aüd_x000E_z-ÈA¡DH¿A´Ð¬§Y¢A÷½ªÖ~³Ab}Ãvz_x0002_ýAÝ_x0014_bR'= BõÏ¾AÍIÇA_x001B_'Ýf_x001A_ÇA_x0003_%z`¹A4ÑþÅÏ_x001A_ÈAWqBNÁÄÁAH}óåÉw£AèPgnðX_x0013_B@Áµ_x0016_^pµA_x001A_Åîz¶½A´Z¥('Y´A¬;êGÏ¨ADº£)_x0014_áAHmR¦ëæÒAÔ©ý*¼A_x000F_BóZÞøÐAYB_x001A_AXÅÓ_x000F_ÜÂA_x0001__x0002_ËÉ©æn!A5q_x001C_:Ajé0ñAr'#ióÔAFÕ_x001C_ø7_ÄAåP	VbÒAÒsLÖiO_x0012_B($ÑÚ` B¦Ä´ÃZtÓAW}î_x0017_÷ãAÜ4Rñ¹ARq_x0005__x0004_ÛAâ%ë±HÇAâ__x000C_ëÛô_x001B_BiO_x0017__x001E_¾ÈAÝÝG*_x0011_B¢_x0003_,[¼V(BmNo¹ïöáAí:Ga@AÈfwäQ_x0006_B½Ã_x000F_TºAÊ_x0018_/×Ú?çAbjgJ1¿Ad*ø!îF¼A_x001C_Â_x0007_@_x001F_¼AdáXJ½A¸YJm_x000D_ÆA´§__x0012_4Bî¸hv6ÓA_x001B_u'Ux_x000C_ÞAöëì_x000E_ÏÁA´O_x000E_Á_x0001__x0003__x0017_ÛÁAí¨ùâ²_x001C_/B_x0012_kueõäAT_x0001_:_x001D_ûAæ%ò|àAøð_x000C__x001A__x001E_B_x000B_moóeA&lt;×ËuÐ&lt;+B*%_x001E_«]_x0010_"BH¹xü_x0004_ùýAn¯M7+_x0007_B}¦«t/ÆA¼Ò_x0004_7ü_x0014__x0008_B!A®Ï¢y´A&amp;Õ$¦ÅåA%_x0010_"ùàÒB_x001A_3Â÷Ak_x0012_¸_/y1BÂ_x0019_SÅ{zåAø#ðÁCÄAL_x0002_ÃM÷A´I&amp;kë£±Aÿ5º_x0007__x0001_¢ABh;ÌV_x000D_B3A2ù8_x0016_ÜAoÁ_x0008_2¶A±²¾qà÷A&gt;?á}³	¨A_x0008_|`z¡!B¢Ü_x000F__x0001_t¢A1¸æ$_x0006_×A_x0007_ÿã¨ÜA_x0001__x0004_vç(&amp;5ÔA~ºu_x001D_¼yÔA_x001B_ùP·¡7áAíRïS AØælA:d?BýpMU)_x0003_BM ¬aÝ®AØ[xgÖðA_x0007__x0013_NÒ@ÐÝAâÝÕ¸_x0004_p4BÃô_x0015_ =l_x0015_Bþ;q¥ÁAG¢´(ñ`"B£_x001A_V£©6ìA_x0007_Â«_x0015_w',BqàBÊ8A	v_x0007_0f3ÎAq_x0003_¶â_x001D_='B²Ò«_x0007_&gt;ÂA×}@G« B-D+ÒA62b³÷w½A _x001A__x0004_rõW_x0014_Bü_x0010_hAø±ëAYCùDvA£%|ÐA¶ÿ_x0018__x0016_u_x001F_ÄA'çÓ_x001F_àðA*üyZþ_x000B_®AíLEÿGìÈAëÝ8NV_x001B__x0002_B©JzÛ_x0001__x0003_DíA_x0014_æo¤ú¶A÷@Ã_x0011_g3BWýÅYDAwR¾Aé_x0005_lp}ðA3_x001C_BRtÇA_x0007_ï -ëAÃg_x001C__x0015__x000F_BÐûÕ%ûWBÄ)¬=}6ªA	&amp;_x0008_EA IFtu_x0006_BÔ},M_x0005_ÓêA:_x0004_Ço&gt;A¢æ\i«ÔAáÌï_x0015_3BÈ0Yþ0_x000E_BpFjúÖ£Aw_x0015_3.@!BÔ/¾ùÇ_x0011_B¶¹Öc-ÅAn__x0002_imÿ_x0019_B_x000E_üÎ÷îAt&lt;¤`ö±A_x001B__x0012_l*Bë®Ãk_x0005__x000C_æAp7lVLÖAÖ©quY0eB_x0019_·IÍ_x000C_OòA_x001D_oäË_x000C_ÛA-DAB_x001A_A_x0001__x0002__x0019_Så÷v{AdÞ§_x001E_«]ÕAgJÏ_x0006_ýâ4BÅ®¢h´üA3_x0003_×9_x0004_¥«AVKSKÖÕAÆÛ5að_x001A_¶A\!Àe§ÇA±_x0008_·_x0018_0BRuY0Â¹¸A×,sÛ_x000E_±A0â5ÄjAW_x0017_[³í¨Aã_x000F_`_x000B_2NBÒ_x0011_Ý¿?qACv_x0017_	A_x0007_2BË©ÖÆîÝA_x001E_U1ZÚ_x0006_BíÕt#_x0004_B^ÀNsªÁAsë×=æñA^ãúüÛ¿ÜAI+_x000E_ÚhW4BK_x001F_r_x0008_B\&amp;B©ÃD2_x0002_¬ÛApñÐw*½AµÌ?ÍA_x0012_z­_x001F_Ë_x0002_BÆ­u-ÈÆAÅÎeÜAg_x0015_ñþ¤Af_x000C_ó_x0001__x0002_}+¿ASÓ_x0007_¹f&amp;¿A=Ý!´åÇòAæïY_x000C_ªÕAãÒj{Æ¨Aü_x0005_½¥nÔÜA&gt;&lt;×'K§AÛsv_x000F_¶zBÚè%_x0019__x000B_×_x0015_BöR×Ê_x0001_¨Aó_x0008_vÄh½Aid[E8_x0007_BB§¾ñ_x000D_ë¢AéñÂN_x000B_æðANIÒ&gt;'B§0\p¨AJ­h_x0007_&lt;£A¾5j_x0013_B_x001C_P0¿AÚÆ)X®Ñ¸A_x001C__x000B__x0006_JþÃºBSgwØF86B'Äóß8=ÐA=ØÍAdàAF½	+G_x0014_çATù³W[_x0002_ËAM+Rã8èA?	2®AØ¡ÈûßAZZ¯_x0003_Ú?ëAx%_x0007_ÄxXåAm[%dã_x0002_B_x0001__x0006_±0©WQ´Aý.ñ÷_x000D_êAöÔi5_x0002_Ä A_x0016_$ö`ãÅAöÂ_x0003_ZUëAM7! 2ù_x0001_BbM7_x0002_Ö;ÖA6²zt_x0001__x0003_A¥FYÏ=àAÍTüÛ«ûAÏî_x0005_òì4B&amp;2ñØ¸7ÞA¹¸_x0018_ZÝA7¹Û_x0006_¥ÂAÝ&amp;à_x0004_ÍÛAþ_x0003_)@_x000E_9áA_x0008_Ñ]_x0006_r2B|_x000B_UÉ9õA§ÆÁÅR}oBlÃÆZ=úÓAsØýñ%ÝA_x001D__x000E_¿_x0011__x0001_B_x0017_h_x001D_y÷ BpTú_x0002__x0004_BÃON%R	BÛ7O_x0007_ØA	H§X_x000F_	_x001B_BÛåO_x001D_ÖAÐðã_ÝÃAO_x000F_)ZAÛJ±ÖâAäÉä_x000E__x0001__x0004_.ÍëAú6cé(óA_x001F_&amp;gãêxA:øcM_x0007_A4I$Ñ« _x0012_BÄª&lt;°ü¤AÀ_7_x000C_DBèfA	 UäAàºÒè´_B_x0005_=ÄÉÊX_x001A_BWM¾´ÓëA_x001F_Âý_x001E__x0005_.B^(¶ÓTdAGçv|FÑÛA|_x0002_Ò_x000F__x0007_¸A+S#þmcÁAT_x000F_JÄ/ìA¨À_x001B_{´8²AÚ_x0003_¤v_x001F_­_x0008_Bc¶_x0002_¨_x000D_ÎAçKÑã2BB&amp;»ý-°AÊØE_x001E_8ÂöA/$Ò_x0002_Æ÷Aã4©*h¸Aº?_x0006_Ìqx_x0005_B_x0005_"_x0003__x0001_ÈA¿§~L2²·A&gt;_x001C_°ó¹ÀA_x001F_É8)©ÅùA,5Z=æzAºî_x0002_ïÙA_x0005__x0006_,òó¾\LAi_x0001_×¬k#¾AnÔ_x0004_è!ÛA_x0001_Þw_x0006_´ñANòín5BÑA®BvKÓJÒA#	0_x0010_ÊôA_x0002_·MôLÁ_x0006_B¾TéÔ^ÂA¤à[çüð¬A;_x0002_ØÄoÝñAãú79_x001F_A@ú_x000E__x0005_Vt×AkBbt5|A_x0011_³uþM¢_x0008_Bl_x0018_d&lt;'AÈÍ_Øw_x000E__x000F_BÂF-_x0002_â_x0003_¨AßlØGÞ¡ÌAlVãkÞ_x001D_A£Rëçô®A X)áWd¿AÝ_x000E_óý~ôA¶_x000E_(Î_x001C_ÓA_x001C_¡z¼6Å¸AÆ5!ÔM¶Aþ·gF5AL3È_x0015_Ç°A_x0019_½K_x0006_¢¦A%ø_x000C_;l~-BÓO¿¢_x001D_ñAiìù_x0003__x0005__x0018_1Bç1¬èÈ:_x0017_ByS ÂàuAÂiõÉ_x0012_¶ÑAkHÍÍ[¿A%Þ_x001C_(ÿAàÀ²¢·ì AM«Cf_x0019_BíøÜ±×Q³A­MP_x000E_ßµðA_x000E_¦´_x0007__x000B_êÂAjJ­p=~¨Aä®ØÝ^¬¬AÇùÇ¢õ#B"Ú_x0012_¦ AbCýý¸(By_x0001_¼e_x0008__x0016_1BËÜP_x001F_ö_x0002_B^CÍ&lt;³ôA`Õ_x001A_AhóA&lt;f·"Î³ÐAsgK_x001F_æ_x000D_B,´"ö17éAU±3Ó_x000F_ÔAÓçås_x0006_¾ðAOË_x0001_ÙGî_x0015_BßáÒÐ¸%Bz_x0004_¤AÇÜGÂââíA¢_x0001_oG_x000E_%Bp[JÒ Bú_x0013_YÖêh¤A_x0001__x0006_øÈâL¾²AÚÞ_x0002_Y]AE6}tQãA4âÿà_x0003_0BNø±æA½©fst_x000F_ÖA¥p(Ï_x0002_ºA\ÆØ ¡A!LÆ}8²ñA&gt;¾Å_x000C_©¯A¿:å_x001D_·÷©A"zZQ7_x000C_"B_x0001_Ö_x0019_º_x000F_ªAè_x001F_|«GA3}Î«_x0002_1B_x0001_Þl_x0016_¤®ÌA_x000C_áG_x000B_ãÛAÎ²¹*éAD¹3ê_x0014_MA®ð1æ(¦A2q0o]äAíZA4Ý¨¸A_x0004_"_x0005_i§Ao7Á\_x0002_BüoÅaëVÜA¾ÌÈ¼Adq¸_x0013_AG_x0010__x0011__x0005_Y_x001C_B,ùWçÃAôà¸)öÌ_x000B_B [Î_x001E_¶[¹A4öù_x0001__x0002_HÐA¦Ç_x000C_&lt;°A_x001B_ÛË»xß¾A¦v ¹U}AþIjÂA¯=_x0002_ØEË¡AM_x000F_nv,äAÀ_x0004__x001F_§Ø'B°ª_x001E_.ëéA5XÑiÃ_x000E_"BF¬Á©ú´A©P_x0013_zJÞôAH¾ÛÖó(A3}__x001B_Bf©_x0019_«GãA_x001D_g®LñA®Ê&gt;îÁAÄ¶_x000B_=_x0002_NÛA·/!ôÐ_x001F_ÏArMç_x001D_°o´A@ZZ\C°×AÚ_x0016_&amp;äAQ_x001D_4`T#A¢Â®W_x0005_æA_x0008_r¤ô_x001E_¯ôA¢Í8wÃÔ­A_x0013__x0004__x0012__x001B_{¥AGÐæ`£éAÙ_x0003_¹¢B7Buæ_x000C_úÞÆ×AT¼êk_x001F_lA³(ÞW*_x001E_B_x0001__x0003__x000F__x0015_Ý_x001B_/ÕAbs	i¼´¤AR_x0007_å_x0013_vÇA_x0005_]Ú_x001B_WôAµ7ë?èàA¢&gt;¨¨©¸A_x001D__x0004_._x000F__x0008_e¸Aj__x0008_ú_x0012_ÀA#Õí|!î»Aï_x001A_ýÈÐâA?gåSEÇA¿|	:ó Aú!Ô=Û_x0010__x0011_BÞG·_x001B_Ó_x001B_¯A}tØï_x0004_s_x0013_Bª¸ruÏ¨_x001A_BôyFÏ©AlyÞK^¬AUö-¤A)_x000F_qÖfm¨A?îuEÂÚ4C#Û9_x000C__1òA_x0012_ìì_x001F_5'B®__x0002_´)µA$éI_x001F_êß´A¯_x001C_Ì«ô°At$M%·/ÑAbÙ9_x001F_ÔüµAK^_x001E_ßý_x0013_BïÏß2É²AÈká¯ÞAÂk~¸_x0007__x000C__x000D_òÌA_x000E_n@Í9_x0015_BDMól_x0003_BÖÀ-D¬A_x0006_ÃdÕ_x0004_ ÌAÈ_x0005_Í;0¨A×Héà_x000B_³0B:_x0002_öÄCaÓA_x001E_ïTL_x0007_èÑA|W·¦¼A_x001B_Õn]è_x0014_B²2ÔC7 _x0012_BÀõfUÔ_x0011_BãüÔ_x0011_Å¾AØaÏÚT.B_x0016_á._x001C_ÓýA_x001C_-Ã¹ÒúAÚ(_x0003_u¤_x0010_BJ¾uÌ»Z.BÝ _x0008_@ A´_x0004_	_x0001_ð?ùA	}p.ÀA¸JàaeðAÿ~_x0019__x0019_°åAæooÑæï³At_3{FAèrÑÎê´A¥0R_x0018_9._x0019_B_x0010_,_x0012_ù Aèjqï	ÂAþ9ª&lt;_x0011_&lt;A­©~ØYî_x0014_B_x0001__x0002_Sã A;ÚÃ0_x001B_ëAÃ²ª	ðºA¯_x000D_znÎõ³ADsöp_x0015_ÊANöÔ:i³Aú_x0018__x001F_"¼¾¿AÀ;°g_x001A_Bíáü0_x0006__x000B_#Bà,©_x000B_·:_x0001_BÈ¬,Ç¤1BµA)mç_x0004_BJÆn¼¬A3F¦á_x0016_B_x0002__x0014_¥ÂEÔA:_x000D_\.ÙAêw]2AqôA_x001A_Å_x0017_BÞIÈ¸ì$	B&amp;:ùBçAî¦7ã_x0015_6ÕAëÒ£VsùA5^oA)7ß±íÄ¼A~©ü bÔÁAd·&lt;Tô6B¬hò9N;ËAózRRÕAx@ÏÒ6QA´r¿.W}¾Aï_x001F_\IÓ¥×Ai%ëm_x0002__x000B_ª¹éAÃJ4:HÝÏAxÆ¤}Ý)£A_x000E_õjËzaÁA_x0005__x0006_t_x0014_KA¼¬Å°à^_x0014_Bª_x001A_õãÃÎÑA¢_x0017_ÒDÙ.¶A5S_x0001_[ôu·Aº_x0004_ò_x0007_*»¾AªZð_x001F_^_x0008_B+¨«Z_x001C_A£ßpäó¤AFÊPÂÙ£²Ax_x000F_¢Ì¿ÀA\×_x001F_ö_x0013_¨A?üfúÑA²ÕÍAMP_x000B_¹F_x000F_ôAR_x0016_Ðú	C½AVá_x000F_pÍA_x0008__x0003_yÕA_x0013_oÏ¤m»A%,6V®_x0001_B7&gt;U_x0013_©'Bl_x0018_=¦Ñ_x0002_BÆýîvº³ÿA#0¶Æ_x000C_B;ÑïÙð¾A_x0005_è­÷Û¤ÝA½6Ø77×A±úÑì&amp;x/B_x0001__x0002__x0008_«ßôêPB_x0001_R¼_x0001_ÚLµA_x000E_ñâ+ÕúÅAð­,_x000B_q&gt;ÝA_x0011_ðódrAQ'ÚT_x000C_B'\µ[NîA_x0014__x0008__x0010_+}æA"_x0003_øód¡AÈ_x000D_.&amp;_x0002_¨AuJívÌL¾A¡³ðKxÞ»AÑ·ÈFEÏÇA¹Ã_x0014_á&amp;5_x0007_BÉg0 _x0016_ÓªA_x001A_ÿ_x001C_OÎz·AÙ_x0006_°I_x0001__x0013_Bh_x0004_Òº7ÇAVZÔÜA_x0018_fÅÆö8±Aðs¤_x000E_Ê_x0008_BF_x0008_¶.ËAjlïÊy.B¬_x0006_ZóµAï·°,	Ü"BhmU_x0015_H¤A_x0001__x001F_«_x0015_Ô²AÀXöìCWÂA¦´ôêÅAÌÚ:!ª_x0012_B5¯V_x0002__x0016_;Ajv_x0017__x0005__x0006_PO½AD©8_x000B_ÎA_x0008_á÷5ýÆ)Bj$jÿÖA?¸ºâAMQ_x000F__x0018_cw´A&gt;%_x0001_Æ*ñA}ÙB_x001F__x0002_Bq¦^®ÅµA´ªØP~¸AL}È_x0004_Vù¼Av!_x001F_óA _x0019_ä]ÍbÑAch\_x000C_´&amp;ëA_x0014_çBÑ_x000B__x0003_BÝn¹¶µw»AÌ¦}ZªÉ2B_x000B_aqå_x0003_!°AÇø`p´÷©AñgívÈ=âA	µ	øV·AÕ_x0019_ôå&gt;rÆA	ß¹(&amp;_x0004_BXAÁ¢YýAH£ÉóÐ^¤A¨À'Fèä¦Aâ_x0019_&gt;_x0004_Ë¢AK¦}ÕÖAâ_x001F__x0005_6äAfòU©&amp;¶A_x0013_úà²§_x0019_ÕAµ_x001E_ÆEiû B_x0006__x000B_ËÖ([åb²ApßÃ~k±Aõ_x000E_AõéA_x0008_|¶_x001E_ÒFÇAÖoùéÃÛÔA×¦iÁäºÀA¢_x000D_Î~_x001E_B.;¬ý_x000E__x0001_Bg"_VM÷±AfNß~¢,àA_x0004_ÔÀeÅ B@sðlÀí_x0002_BàOò1ì«Aú7±VZ¦A³_x0003_%&gt;¥ÙANå K_x001A_3_x0003_BI"°ÔÁA¯ß»Ü"ñAÓÚÛæË¯_x0006_B	ã÷ÁÕ7³A4&lt;¼ÖZáAhÑæ_x0003_FëA½Gº_x000B_WAh±øq³w¦A_x0019_è.$ A(õÖñAÀAëTr©A,jä_x0007_ýAO_x001E__x0013_ª=_x0015_BxEÁ^_x0016__x001F_êABTövv_x0005_BÑÛ¬V_x0001__x0002_æAÕÁ_x000C__x0018_¾°A´ÝÞþenÓAr_x001E_{ï#½A'µ5jæ#¹A±_x0019_:5~ùAS_x0003__£¨þìA¯|ÖßñzøAYC¡èô*!B2bU{_x001A_·Aã%9»e_x0004_äA6ÏÄÀù_x001C_BªJì¨²¼A_x0016_%4ØBoó*Ï#_x0006_Bî^¬MàÐA_x0003_¨ìA]Ò«At0f_x001F_õ_x001D_Bëñ«/B'_x0018_(±=óA2&gt;?_x0018_ý_x0006_òAÖS©©ArA¦"%1«A_x001C_ëÏªõ¹A®õÙ_x0011_¢AØA_x0008_à_x000E_èaAà_x000E_ô}_x0011_AÆ¹{ÚD_x000F_±A_x001F_TOÂÆâAÀ¸_x0008_ýüh°AÏtÑ/væA_x001F_áRE»P_x0013_B_x0002__x0004_Åo¢=¥¿×Ap{ú_x0010_ÇAZ¸iYõ¦¶A_x0019_¿Ì§0B(\XGoX¶A_x0002__x0002__x0002__x0002__x0002_òÎ@_x0002__x0002__x0002__x0002__x0010_÷ð@_x0002__x0002__x0002__x0002_Ã#A_x0002__x0002__x0002__x0002_º_x000E_ A_x0002__x0002__x0002__x0002__x0002_ @_x0002__x0002__x0002__x0002_â0A_x0002__x0002__x0002__x0002__x0002_°@_x0002__x0002__x0002__x0002__x0019_ú:A_x0002__x0002__x0002__x0002_"(A_x0002__x0002__x0002__x0002_fë@_x0002__x0002__x0002__x0002_ bæ@_x0002__x0002__x0002__x0002_ Õó@_x0002__x0002__x0002__x0002_\_x0005_5A_x0002__x0002__x0002__x0002_@¶Ó@_x0002__x0002__x0002__x0002_ 1æ@_x0002__x0002__x0002__x0002__x0003_0A_x0002__x0002__x0002__x0002_¦Ü@_x0002__x0002__x0002__x0002__x0002_¾¢@_x0002__x0002__x0002__x0002__x0002_Óì@_x0002__x0002__x0002__x0002_)A_x0002__x0002__x0002__x0002_À_x001F_Ð@_x0002__x0002__x0002__x0002_F_x0001_A_x0002__x0002__x0002__x0002_ må@_x0002__x0002__x0002__x0002__x0016_6A_x0002__x0002__x0002__x0002__x0010_C_x0018_A_x0002__x0002__x0002__x0002__x0002_4¨@_x0002__x0002__x0002__x0002__x0002__x0003__x0002_°¿@_x0002__x0002__x0002__x0002__x0002_à¯@_x0002__x0002__x0002__x0002_ ,ç@_x0002__x0002__x0002__x0002_°Â@_x0002__x0002__x0002__x0002__x0002_d½@_x0002__x0002__x0002__x0002_@kÝ@_x0002__x0002__x0002__x0002__x0002__x0018_¥@_x0002__x0002__x0002__x0002__x0002_²¡@_x0002__x0002__x0002__x0002__x0002_\Ñ@_x0002__x0002__x0002__x0002__x0002__x001A_¯@_x0002__x0002__x0002__x0002_:Ñ@_x0002__x0002__x0002__x0002_ çì@_x0002__x0002__x0002__x0002__x0002_4@_x0002__x0002__x0002__x0002_Ñ@_x0002__x0002__x0002__x0002__x0002_²¡@_x0002__x0002__x0002__x0002__x0008_P	A_x0002__x0002__x0002__x0002_Ðâ	A_x0002__x0002__x0002__x0002__x0002_¥Û@_x0002__x0002__x0002__x0002_Î_x0002_%A_x0002__x0002__x0002__x0002_(·_x0004_A_x0002__x0002__x0002__x0002_(í@_x0002__x0002__x0002__x0002_@Ñ@_x0002__x0002__x0002__x0002_(_x0019__x0001_A_x0002__x0002__x0002__x0002_ø _x0002_A_x0002__x0002__x0002__x0002_ä_x0010_A_x0002__x0002__x0002__x0002_TA2A_x0002__x0002__x0002__x0002__x0002_ì@_x0002__x0002__x0002__x0002__x0002_4²@_x0002__x0002__x0002__x0002__x0002_­á@_x0002__x0002__x0002__x0002__x0002_Ö@_x0002__x0002__x0002__x0002__x0002__x0006_©@_x0002__x0002__x0002__x0002__x0002_~ª@_x0002__x0004__x0002__x0002__x0002__x0002__x0002_ú»@_x0002__x0002__x0002__x0002_ Äð@_x0002__x0002__x0002__x0002_°Sõ@_x0002__x0002__x0002__x0002__x0002_Î¦@_x0002__x0002__x0002__x0002__x001D__x0006_=A_x0002__x0002__x0002__x0002_0²_x001A_A_x0002__x0002__x0002__x0002_0Dô@_x0002__x0002__x0002__x0002_5.A_x0002__x0002__x0002__x0002_ _x0001_ð@_x0002__x0002__x0002__x0002__x0002_Ç¶@_x0002__x0002__x0002__x0002__x0002_T©@_x0002__x0002__x0002__x0002_ä_x0003_A_x0002__x0002__x0002__x0002_~W*A_x0002__x0002__x0002__x0002_ÏÅ@_x0002__x0002__x0002__x0002_/Â@_x0002__x0002__x0002__x0002__x0002__x0006_¹@_x0002__x0002__x0002__x0002_`C$A_x0002__x0002__x0002__x0002_À_x0008_ß@_x0002__x0002__x0002__x0002__x0002__x0012_Á@_x0002__x0002__x0002__x0002_Y&gt;AA_x0002__x0002__x0002__x0002_@â@_x0002__x0002__x0002__x0002_ËÀ@_x0002__x0002__x0002__x0002_oÃ@_x0002__x0002__x0002__x0002__x0013_&lt;7A_x0002__x0002__x0002__x0002__x0002_À»@_x0002__x0002__x0002__x0002__x0002__x0002_@_x0002__x0002__x0002__x0002_SÝ5A_x0002__x0002__x0002__x0002_ §_x000D_A_x0002__x0002__x0002__x0002__x0002_Q²@_x0002__x0002__x0002__x0002_PIð@_x0002__x0002__x0002__x0002__x0002_¡°@_x0002__x0002__x0002__x0002__x0001__x0002_ÀÐ@_x0001__x0001__x0001__x0001_ñw&gt;A_x0001__x0001__x0001__x0001__x0001_@_x0001__x0001__x0001__x0001__x0001_HA_x0001__x0001__x0001__x0001_ü},A_x0001__x0001__x0001__x0001__x0001_§@_x0001__x0001__x0001__x0001_Í5A_x0001__x0001__x0001__x0001__x0001_U´@_x0001__x0001__x0001__x0001_@^Ð@_x0001__x0001__x0001__x0001_QÅ=A_x0001__x0001__x0001__x0001_ÀIÚ@_x0001__x0001__x0001__x0001_#Ï7A_x0001__x0001__x0001__x0001__x0001_Ì¢@_x0001__x0001__x0001__x0001__x0001_ ¨@_x0001__x0001__x0001__x0001_pøù@_x0001__x0001__x0001__x0001__x001E_ÃBA_x0001__x0001__x0001__x0001_@hÐ@_x0001__x0001__x0001__x0001_ÞF?A_x0001__x0001__x0001__x0001_Õ$4A_x0001__x0001__x0001__x0001__x0001_Z¬@_x0001__x0001__x0001__x0001__x0001_a´@_x0001__x0001__x0001__x0001_Ø:@A_x0001__x0001__x0001__x0001_@ÏÑ@_x0001__x0001__x0001__x0001_@Ü@_x0001__x0001__x0001__x0001__x0001_p@_x0001__x0001__x0001__x0001_ðQ_x0005_A_x0001__x0001__x0001__x0001__x0001_Û-A_x0001__x0001__x0001__x0001_á0A_x0001__x0001__x0001__x0001_Ð7ñ@_x0001__x0001__x0001__x0001__x0001_´£@_x0001__x0001__x0001__x0001__x0001_Æ@_x0001__x0001__x0001__x0001_@lÖ@_x0002__x0003__x0002__x0002__x0002__x0002__x0002_|­@_x0002__x0002__x0002__x0002__x0002_À¦@_x0002__x0002__x0002__x0002__x0002__x0010_@_x0002__x0002__x0002__x0002__x0002_lÊ@_x0002__x0002__x0002__x0002_°»_x0001_A_x0002__x0002__x0002__x0002__x0002_î¥@_x0002__x0002__x0002__x0002_¼_x0019_A_x0002__x0002__x0002__x0002__x0002_F¦@_x0002__x0002__x0002__x0002__x0018_Ä@_x0002__x0002__x0002__x0002_j!A_x0002__x0002__x0002__x0002_Ð½þ@_x0002__x0002__x0002__x0002__x0002_fÏ@_x0002__x0002__x0002__x0002__x0002_©Ú@_x0002__x0002__x0002__x0002__x0002_ ¢@_x0002__x0002__x0002__x0002__x0002_V³@_x0002__x0002__x0002__x0002_Nð5A_x0002__x0002__x0002__x0002__x0002__x000E_§@_x0002__x0002__x0002__x0002__x0002_2¨@_x0002__x0002__x0002__x0002__x0002_×Â@_x0002__x0002__x0002__x0002_à_x0016_ã@_x0002__x0002__x0002__x0002__x0002_ÒÈ@_x0002__x0002__x0002__x0002__x0002_~¡@_x0002__x0002__x0002__x0002__x0002_4@_x0002__x0002__x0002__x0002_ ´å@_x0002__x0002__x0002__x0002_ îò@_x0002__x0002__x0002__x0002_X_x000B_-A_x0002__x0002__x0002__x0002_Às_x001A_A_x0002__x0002__x0002__x0002_"Í@_x0002__x0002__x0002__x0002__x0002_HÔ@_x0002__x0002__x0002__x0002__x0002_tÔ@_x0002__x0002__x0002__x0002_ì@_x0002__x0002__x0002__x0002__x0001__x0004__x0001_@@_x0001__x0001__x0001__x0001_(_x001E__x0001_A_x0001__x0001__x0001__x0001_ÀÖ@_x0001__x0001__x0001__x0001__x0001_8@_x0001__x0001__x0001__x0001_if0A_x0001__x0001__x0001__x0001_¸Ã@_x0001__x0001__x0001__x0001__x0001_£ñ@_x0001__x0001__x0001__x0001_Ø_x0013__x0003_A_x0001__x0001__x0001__x0001_À_x0011_A_x0001__x0001__x0001__x0001_åª4A_x0001__x0001__x0001__x0001_Ö@_x0001__x0001__x0001__x0001__x0001_jÓ@_x0001__x0001__x0001__x0001__x001B_Ø@_x0001__x0001__x0001__x0001_xÌ_x0007_A_x0001__x0001__x0001__x0001_À_x0014_à@_x0001__x0001__x0001__x0001_ôB_x0013_A_x0001__x0001__x0001__x0001_`+_x0002_A_x0001__x0001__x0001__x0001_±ß@_x0001__x0001__x0001__x0001_|_x001E__x0016_A_x0001__x0001__x0001__x0001__x0001_.¡@_x0001__x0001__x0001__x0001_fç@_x0001__x0001__x0001__x0001__x000E_y A_x0001__x0001__x0001__x0001__x0001_úÌ@_x0001__x0001__x0001__x0001_Þ2A_x0001__x0001__x0001__x0001_ìÿ_x0012_A_x0001__x0001__x0001__x0001__x0001_|Ä@_x0001__x0001__x0001__x0001__x0001_*®@_x0001__x0001__x0001__x0001_@¾Ú@_x0001__x0001__x0001__x0001_ÀQÒ@_x0001__x0001__x0001__x0001__x0001_L¸@_x0001__x0001__x0001__x0001__x0001_±¼@_x0001__x0001__x0001__x0001__x0001_:¤@_x0001__x0002__x0001__x0001__x0001__x0001_À_x001E_ë@_x0001__x0001__x0001__x0001__x0001_,¬@_x0001__x0001__x0001__x0001_Ë@_x0001__x0001__x0001__x0001__x0001_«@_x0001__x0001__x0001__x0001_ ø@_x0001__x0001__x0001__x0001_`}ë@_x0001__x0001__x0001__x0001_\v+A_x0001__x0001__x0001__x0001__x0001_~·@_x0001__x0001__x0001__x0001_Põ_x0006_A_x0001__x0001__x0001__x0001__x0001_²@_x0001__x0001__x0001__x0001_BÌ@_x0001__x0001__x0001__x0001__x0001_ºÛ@_x0001__x0001__x0001__x0001_ðò@_x0001__x0001__x0001_\ÉKA_x0001__x0001__x0001__x0001__x0001__x001B_Ð@_x0001__x0001__x0001__x0001__x0001_T±@_x0001__x0001__x0001__x0001__x0004_)A_x0001__x0001__x0001__x0001_Pëó@_x0001__x0001__x0001__x0001_Ù[1A_x0001__x0001__x0001__x0001__x0008_ú_x0006_A_x0001__x0001__x0001__x0001__x0001_$@_x0001__x0001__x0001__x0001_`ªè@_x0001__x0001__x0001__x0001__x0001__x000E_·@_x0001__x0001__x0001__x0001__x0001_Ìª@_x0001__x0001__x0001__x0001_~}BA_x0001__x0001__x0001__x0001_@-Ú@_x0001__x0001__x0001__x0001_à/ò@_x0001__x0001__x0001__x0001__x0001_Ý¼@_x0001__x0001__x0001__x0001__x0001_S°@_x0001__x0001__x0001__x0001_àáá@_x0001__x0001__x0001__x0001_èJ_x000E_A_x0001__x0001__x0001__x0001__x0001__x0003__x0001__x000B_²@_x0001__x0001__x0001__x0001_¸Á@_x0001__x0001__x0001__x0001__x0001_¬°@_x0001__x0001__x0001__x0001_²9-A_x0001__x0001__x0001__x0001_ þê@_x0001__x0001__x0001__x0001_øh_x000C_A_x0001__x0001__x0001__x0001__x0001_'·@_x0001__x0001__x0001__x0001_üö$A_x0001__x0001__x0001__x0001_f_x0004_A_x0001__x0001__x0001__x0001__x0001_´«@_x0001__x0001__x0001__x0001_@KÝ@_x0001__x0001__x0001__x0001_W~2A_x0001__x0001__x0001__x0001_Àá@_x0001__x0001__x0001__x0001_ ë@_x0001__x0001__x0001__x0001__x0001_ôÅ@_x0001__x0001__x0001__x0001__x0001_`¬@_x0001__x0001__x0001__x0001_Pò@_x0001__x0001__x0001__x0001_`\ì@_x0001__x0001__x0001__x0001__x0001_ä_x000E_A_x0001__x0001__x0001__x0001_,C4A_x0001__x0001__x0001__x0001__x0001_ì@_x0001__x0001__x0001__x0001__x000C_O_x001E_A_x0001__x0001__x0001__x0001_h_x000F__x0005_A_x0001__x0001__x0001__x0001_ í@_x0001__x0001__x0001__x0001__x0001_f³@_x0001__x0001__x0001__x0001__x000F__x0019_2A_x0001__x0001__x0001__x0001_²Ï@_x0001__x0001__x0001__x0001__x0010_ä_x0016_A_x0001__x0001__x0001__x0001_ìõ_x001B_A_x0001__x0001__x0001__x0001_ÐR_x0002_A_x0001__x0001__x0001__x0001__x0001_ú¡@_x0001__x0001__x0001__x0001_ÀÐ@_x0001__x0002__x0001__x0001__x0001__x0001_ÐÆ@_x0001__x0001__x0001__x0001_ ;é@_x0001__x0001__x0001__x0001__x0001__x0007_Á@_x0001__x0001__x0001__x0001_J_x001B_A_x0001__x0001__x0001__x0001__x0001_¥@_x0001__x0001__x0001__x0001_Óæ@_x0001__x0001__x0001__x0001_ _x000B_î@_x0001__x0001__x0001__x0001_Â®AA_x0001__x0001__x0001__x0001_x_x0011_A_x0001__x0001__x0001__x0001__x0001_8@_x0001__x0001__x0001__x0001__x000F_w7A_x0001__x0001__x0001__x0001_ôS_x0015_A_x0001__x0001__x0001__x0001_ZÍ@_x0001__x0001__x0001__x0001__x0001__x001A_¨@_x0001__x0001__x0001__x0001__x0001_ÏÎ@_x0001__x0001__x0001__x0001__x0001_°@_x0001__x0001__x0001__x0001_àêä@_x0001__x0001__x0001__x0001__x0008_i_x0002_A_x0001__x0001__x0001__x0001__x0001_0Ý@_x0001__x0001__x0001__x0001_úÑ@_x0001__x0001__x0001__x0001_(_x0001_'A_x0001__x0001__x0001__x0001__x0001_â¦@_x0001__x0001__x0001__x0001__x0001_ì¢@_x0001__x0001__x0001__x0001_`ë@_x0001__x0001__x0001__x0001_Àòä@_x0001__x0001__x0001__x0001_ÀËÔ@_x0001__x0001__x0001__x0001__x0008_	!A_x0001__x0001__x0001__x0001_ ïé@_x0001__x0001__x0001__x0001_Äñ_x0019_A_x0001__x0001__x0001__x0001_àoä@_x0001__x0001__x0001__x0001_@óÞ@_x0001__x0001__x0001__x0001__x0001__x0002_%À@_x0001__x0001__x0001__x0001_`oè@_x0001__x0001__x0001__x0001__x0001__x001F_Ê@_x0001__x0001__x0001__x0001_@'Ñ@_x0001__x0001__x0001__x0001_ÀÞÐ@_x0001__x0001__x0001__x0001_ÀçÒ@_x0001__x0001__x0001_@$ùWA_x0001__x0001__x0001__x0001_|G)A_x0001__x0001__x0001__x0001_¶æ@_x0001__x0001__x0001__x0001_Ðþ_x0001_A_x0001__x0001__x0001__x0001_ÀÕã@_x0001__x0001__x0001__x0001_@/ä@_x0001__x0001__x0001__x0001_@ ä@_x0001__x0001__x0001__x0001_ÎÀ@_x0001__x0001__x0001__x0001__x0001_d@_x0001__x0001__x0001__x0001__x0001_µ×@_x0001__x0001__x0001__x0001__x0001_OÐ@_x0001__x0001__x0001__x0001__x0001_²®@_x0001__x0001__x0001__x0001_J*"A_x0001__x0001__x0001__x0001_è|_x0006_A_x0001__x0001__x0001__x0001__x0001_´±@_x0001__x0001__x0001__x0001_.ø8A_x0001__x0001__x0001__x0001__x0001_á@_x0001__x0001__x0001__x0001__x0001_¤·@_x0001__x0001__x0001__x0001_q_x0005_A_x0001__x0001__x0001__x0001_3Å7A_x0001__x0001__x0001__x0001_ÞÕ@_x0001__x0001__x0001__x0001__x0001__x001F_µ@_x0001__x0001__x0001__x0001_ÈÆ@_x0001__x0001__x0001__x0001_¸&gt;_x0018_A_x0001__x0001__x0001__x0001_@_x000D_÷@_x0001__x0001__x0001__x0001_Àô@_x0003__x0004__x0003__x0003__x0003__x0003_tòAA_x0003__x0003__x0003__x0003__x0003_y±@_x0003__x0003__x0003__x0003__x0003_±@_x0003__x0003__x0003__x0003__x0002_î'A_x0003__x0003__x0003__x0003__x0003_&gt;¯@_x0003__x0003__x0003__x0003__x0018_1A_x0003__x0003__x0003__x0003__x001B_Æ@_x0003__x0003__x0003__x0003__x0003_Å@_x0003__x0003__x0003__x0003__x0003_¸¶@_x0003_Ô¼3B_x0003__x0003__x0003__x0003_àþè@_x0003__x0003__x0003__x0003_ òæ@_x0003__x0003__x0003__x000E_ÛAA_x0003__x0003__x0003__x0003__x0003_¦¢@_x0003__x0003__x0003__x0003_õÊ@_x0003__x0003__x0003__x0003__x0003_lÛ@_x0003__x0003__x0003__x0003_ ªç@_x0003__x0003__x0003__x0003_xâ_x0005_A_x0003__x0003__x0003__x0003__x0003_Ì©@_x0003__x0003__x0003__x0003_@7_x001D_A_x0003__x0003__x0003__x0003_À@_x0003__x0003__x0003__x0003__x0010__x000F_A_x0003__x0003__x0003__x0003_IÀ@_x0003__x0003__x0003__x0003__x0008_÷_x0002_A_x0003__x0003__x0003__x0003_x31A_x0003__x0003__x0003__x0003_ò@_x0003__x0003__x0003__x0003__x0003_Ä@_x0003__x0003__x0003__x0003__x0001_Ð@_x0003__x0003__x0003__x0003__x0003_T¾@_x0003__x0003__x0003__x0003__x0003_D@_x0003__x0003__x0003__x0003_¼_x0018_A_x0003__x0003__x0003__x0003__x0001__x0003__x0001__x0006_¹@_x0001__x0001__x0001__x0001__x0001_ÂÓ@_x0001__x0001__x0001__x0001__x0001_iÉ@_x0001__x0001__x0001__x0001__x0001_­@_x0001__x0001__x0001__x0001__x0001_Ü¿@_x0001__x0001__x0001__x0001_p´_x0007_A_x0001__x0001__x0001__x0001_ø§*A_x0001__x0001__x0001__x0001__x0001_þÒ@_x0001__x0001__x0001__x0001_JÓ@_x0001__x0001__x0001__x0001_ÐÄ@_x0001__x0001__x0001__x0001__x0001_ÆÓ@_x0001__x0001__x0001__x0001__x0001_µÌ@_x0001__x0001__x0001__x0001__x0001_#°@_x0001__x0001__x0001__x0001_\¸_x001F_A_x0001__x0001__x0001__x0001_¿Á@_x0001__x0001__x0001__x0001__x0001_6È@_x0001__x0001__x0001__x0001_}À@_x0001__x0001__x0001__x0001__x0001_Z´@_x0001__x0001__x0001__x0001__x0002_ì@_x0001__x0001__x0001__x0001_ÀëÞ@_x0001__x0001__x0001__x0001__x0001__x0003_Ç@_x0001__x0001__x0001__x0001__x0001_ÅÛ@_x0001__x0001__x0001__x0001__x0001_p©@_x0001__x0001__x0001__x0001__x0001_åÎ@_x0001__x0001__x0001__x0001__x0001_¤@_x0001__x0001__x0001__x0001__x0001_@_x0001__x0001__x0001__x0001__x0001_@_x0001__x0001__x0001__x0001_@Dá@_x0001__x0001__x0001__x0001_À«Ð@_x0001__x0001__x0001__x0001_À9Þ@_x0001__x0001__x0001__x0001__x0014_ö_x001D_A_x0001__x0001__x0001__x0001_HÔ*A_x0001__x0002__x0001__x0001__x0001__x0001__x0001_Ïß@_x0001__x0001__x0001__x0001_ Kð@_x0001__x0001__x0001__x0001__x0001_t§@_x0001__x0001__x0001__x0001_ *æ@_x0001__x0001__x0001__x0001_@_x000E_Ó@_x0001__x0001__x0001__x0001_jé&amp;A_x0001__x0001__x0001__x0001_ÀZÔ@_x0001__x0001__x0001__x0001_Ä_x001C__x001C_A_x0001__x0001__x0001__x0001__x0002_í3A_x0001__x0001__x0001__x0001_í@_x0001__x0001__x0001__x0001__x0001_$@_x0001__x0001__x0001__x0001_lu_x0012_A_x0001__x0001__x0001__x0001__x0004_Å@_x0001__x0001__x0001__x0001_@ìò@_x0001__x0001__x0001__x0001_¿É@_x0001__x0001__x0001__x0001_Ç@_x0001__x0001__x0001__x0001__x0001_6Ç@_x0001__x0001__x0001__x0001__x001E_È@_x0001__x0001__x0001__x0001__x0001__x0002_Ò@_x0001__x0001__x0001__x0001_ôn@A_x0001__x0001__x0001__x0001__x0001_[ß@_x0001__x0001__x0001__x0001_@¾è@_x0001__x0001__x0001__x0001__x0001_+Í@_x0001__x0001__x0001__x0001__x0010_Í@_x0001__x0001__x0001__x0001_~~9A_x0001__x0001__x0001__x0001__x0001_N¡@_x0001__x0001__x0001__x0001__x0001__x000C_¡@_x0001__x0001__x0001__x0001_À(ë@_x0001__x0001__x0001__x0001_Ì¹(A_x0001__x0001__x0001__x0001__x0001_¼¨@_x0001__x0001__x0001__x0001_ÒQ6A_x0001__x0001__x0001__x0001__x0001__x0002__x001C_ª-A_x0001__x0001__x0001__x0001_¸_x0008_A_x0001__x0001__x0001__x0001_èú_x0012_A_x0001__x0001__x0001__x0001_@¬Ò@_x0001__x0001__x0001__x0001_¸º_x0013_A_x0001__x0001__x0001__x0001__x0001_À@_x0001__x0001__x0001__x0001_ðåñ@_x0001__x0001_@_x001F_}îÞA_x0001__x0001__x0001__x0001_¸j_x0003_A_x0001__x0001__x0001__x0001_£&lt;A_x0001__x0001__x0001__x0001_§ñ@_x0001__x0001__x0001__x0001__x0001_ºÐ@_x0001__x0001__x0001__x0001__x0001__x0018_@_x0001__x0001__x0001__x0001__x0001_ª¼@_x0001__x0001__x0001__x0001__x0001__x0010_®@_x0001__x0001__x0001__x0001_p3_x0018_A_x0001__x0001__x0001__x0001_@_x000B_ç@_x0001__x0001__x0001__x0001__x0001__x000C_ @_x0001__x0001__x0001__x0001_È_x0003_A_x0001__x0001__x0001__x0001__x0001_h³@_x0001__x0001__x0001__x0001_Ø,A_x0001__x0001__x0001__x0001__x0001_J®@_x0001__x0001__x0001__x0001_·â@_x0001__x0001__x0001__x0001_ Qç@_x0001__x0001__x0001__x0001_àyà@_x0001__x0001__x0001__x0001_ Âà@_x0001__x0001__x0001__x0001_ Fì@_x0001__x0001__x0001__x0001__x0001_Êª@_x0001__x0001__x0001__x0001_´IA_x0001__x0001__x0001__x0001__x0008_j_x000F_A_x0001__x0001__x0001__x0001__x0001_#¹@_x0001__x0001__x0001__x0001_@Âû@_x0001__x0002__x0001__x0001__x0001__x0001_ Qè@_x0001__x0001__x0001__x0001_¿@A_x0001__x0001__x0001__x0001_¨!A_x0001__x0001__x0001__x0001_ÔÌ@_x0001__x0001__x0001__x0001_#.A_x0001__x0001__x0001__x0001_`ÿö@_x0001__x0001__x0001__x0001_í_x0015_7A_x0001__x0001__x0001__x0001__x0001_À@_x0001__x0001__x0001__x0001_ÀÍØ@_x0001__x0001__x0001__x0001_ô_x000F_3A_x0001__x0001__x0001__x0001_¶Í@_x0001__x0001__x0001__x0001_®Q+A_x0001__x0001__x0001__x0001__x0001_ü @_x0001__x0001__x0001__x0001__x0001_(È@_x0001__x0001__x0001__x0001_H® A_x0001__x0001__x0001__x0001_À­ö@_x0001__x0001__x0001__x0001__x0001_x@_x0001__x0001__x0001__x0001_@_x0006_Û@_x0001__x0001__x0001__x0001__x0001_Ð@_x0001__x0001__x0001__x0001_Çû@_x0001__x0001__x0001__x0001__x0001_Q¸@_x0001__x0001__x0001__x0001_fÔ@_x0001__x0001__x0001__x0001_¨_x000D_A_x0001__x0001__x0001__x0001__x0001__x001B_ø@_x0001__x0001__x0001__x0001__x0014_Ã@_x0001__x0001__x0001__x0001_¶Î?A_x0001__x0001__x0001__x0001__x0001_@@_x0001__x0001__x0001__x0001_±È@_x0001__x0001__x0001__x0001__x001A_û@_x0001__x0001__x0001__x0001__x000C_Ó@_x0001__x0001__x0001__x0001__x0001_¨§@_x0001__x0001__x0001__x0001__x0001__x0002_¤m_x0019_A_x0001__x0001__x0001_@@TcA_x0001__x0001__x0001__x0001__x0001__x001A_µ@_x0001__x0001__x0001__x0001__x0001_ª¤@_x0001__x0001__x0001__x0001_(g_x0012_A_x0001__x0001__x0001__x0001_À_x000D_ö@_x0001__x0001__x0001__x0001__x0001_¼£@_x0001__x0001__x0001__x0001__x0001_È@_x0001__x0001__x0001__x0001_,_x0002_@A_x0001__x0001__x0001__x0001_ä´_x0018_A_x0001__x0001__x0001__x0001__x0001_°@_x0001__x0001__x0001__x0001_º1,A_x0001__x0001__x0001__x0001__x0018__x0013__x001D_A_x0001__x0001__x0001__x0001_ÀqÑ@_x0001__x0001__x0001__x0001_¦N%A_x0001__x0001__x0001__x0001__x0001_&lt;ù@_x0001__x0001__x0001__x0001__x0001_½@_x0001__x0001__x0001__x0001_ª»5A_x0001__x0001__x0001__x0001_`ýñ@_x0001__x0001__x0001__x0001_ Pâ@_x0001__x0001__x0001__x0001__x001D_\qA_x0001__x0001__x0001__x0001_P_x0011_þ@_x0001__x0001__x0001__x0001_à#æ@_x0001__x0001__x0001__x0001__x0001_*¨@_x0001__x0001__x0001__x0001__x0001_@_x0001__x0001__x0001__x0001_@á@_x0001__x0001__x0001_Ý_x001B_AA_x0001__x0001__x0001__x0001_P_x0007_A_x0001__x0001__x0001__x0001__x0001_í¶@_x0001__x0001__x0001__x0001_ ´á@_x0001__x0001__x0001__x0001__x0001__x000D_Â@_x0001__x0001__x0001__x0001__x0001_j¨@_x0001__x0002__x0001__x0001__x0001__x0001_?1;A_x0001__x0001__x0001__x0001_mÄ@_x0001__x0001__x0001__x0001__x0001_ï»@_x0001__x0001__x0001__x0001__x0001_$@_x0001__x0001__x0001__x0001__x0001_´@_x0001__x0001__x0001_`" A_x0001__x0001__x0001__x0001__x0001_Ø@_x0001__x0001__x0001__x0001_'=A_x0001__x0001__x0001__x0001_ è@_x0001__x0001__x0001__x0001_èÃ_x0012_A_x0001__x0001__x0001__x0001_¨}_x0010_A_x0001__x0001__x0001__x0001__x0001_&lt;¢@_x0001__x0001__x0001__x0001_2ý@_x0001__x0001__x0001__x0001_`jç@_x0001__x0001__x0001_ß¦@A_x0001__x0001__x0001__x0001_çR2A_x0001__x0001__x0001__x0001_ºæ@_x0001__x0001__x0001__x0001__x0004_È@_x0001__x0001__x0001__x0001_BØ@_x0001__x0001__x0001__x0001_äÄ_x0015_A_x0001__x0001__x0001__x0001_èÒ@_x0001__x0001__x0001__x0001__x0001_p@_x0001__x0001__x0001__x0001__x0001_î°@_x0001__x0001__x0001__x0001__x0001_OÉ@_x0001__x0001__x0001__x0001_¨É@_x0001__x0001__x0001__x0001_@þ@_x0001__x0001__x0001__x0001_  á@_x0001__x0001__x0001__x0001__x0001_	´@_x0001__x0001__x0001__x0001_@¯ç@_x0001__x0001__x0001__x0001__x0001_ö²@_x0001__x0001__x0001_ÀLÎA_x0001__x0001__x0001__x0001__x0001__x0002_ÚÜ!A_x0001__x0001__x0001__x0001__x0001_3³@_x0001__x0001__x0001__x0001__x0001_:È@_x0001__x0001__x0001__x0001__x0010__x0007__x0013_A_x0001__x0001__x0001__x0001__x0001_Ø®@_x0001__x0001__x0001__x0001_û@_x0001__x0001__x0001__x0001_ùG3A_x0001__x0001__x0001__x0001__x0001_²´@_x0001__x0001__x0001__x0001__x0001_ ¯@_x0001__x0001__x0001__x0001_Í_x001F_A_x0001__x0001__x0001__x0001_ÁÉ@_x0001__x0001__x0001__x0001__x0001__x0004_Ä@_x0001__x0001_ô»ìÅA_x0001__x0001__x0001_4BA_x0001__x0001__x0001__x0001_ÀÚ@_x0001__x0001__x0001__x0001__x0001_Òê@_x0001__x0001__x0001__x0001_`Ñò@_x0001__x0001__x0001__x0001_À_x000F_Ö@_x0001__x0001__x0001__x0001_ àó@_x0001__x0001__x0001__x0001__x0001_:¨@_x0001__x0001__x0001__x0001_`Jê@_x0001__x0001__x0001__x0001_ð'ö@_x0001__x0001__x0001__x0001_ñ@_x0001__x0001__x0001__x0001_è_x001C__x0016_A_x0001__x0001__x0001__x0001__x0001_äÀ@_x0001__x0001__x0001__x0001__x0010_Wõ@_x0001__x0001__x0001__x0001__x0001_ «@_x0001__x0001__x0001__x0001__x0001__x000C_Ò@_x0001__x0001__x0001__x0001_°«ö@_x0001__x0001__x0001__x0001__x0010_Î_x000B_A_x0001__x0001__x0001__x0001__x0001_Bâ@_x0001__x0001__x0001__x0001__x0001__x000C_@_x0002__x0003__x0002__x0002__x0002__x0002__x0002_|ê@_x0002__x0002__x0002__x0002_`¦_x0006_A_x0002__x0002__x0002__x0002_Û(AA_x0002__x0002__x0002__x0002__x0002_è@_x0002__x0002__x0002__x0002_Àÿç@_x0002__x0002__x0002__x0002__x0002_lÎ@_x0002__x0002__x0002__x0002_ Óæ@_x0002__x0002__x0002__x0002_@&lt;ì@_x0002__x0002__x0002__x0002_~7&gt;A_x0002__x0002__x0002__x0002_]_x0001_A_x0002__x0002__x0002_0°ÌyA_x0002__x0002__x0002__x0002_@&lt;à@_x0002__x0002__x0002__x0002_`êç@_x0002__x0002__x0002__x0002_èI_x0003_A_x0002__x0002__x0002__x0002_\Á+A_x0002__x0002__x0002__x0002_Äj_x0010_A_x0002__x0002__x0002__x0002_è¿_x0014_A_x0002__x0002__x0002__x0002_ »ã@_x0002__x0002__x0002__x0002_,&amp;A_x0002__x0002__x0002__x0002_ _x0006_â@_x0002__x0002__x0002__x0002__x0002_IÐ@_x0002__x0002__x0002__x0002__x0002__x0012_£@_x0002__x0002__x0002__x0002_`¨î@_x0002__x0002__x0002__x0002_pÏö@_x0002__x0002__x0002__x0002_ptÿ@_x0002__x0002__x0002__x0002__x0002__x0008_@_x0002__x0002__x0002__x0002__x0002_²¡@_x0002__x0002__x0002__x0002_È¥_x001D_A_x0002__x0002__x0002__x0002__x0002_o±@_x0002__x0002__x0002_ÀziPA_x0002__x0002__x0002__x0002_P¡ð@_x0002__x0002__x0002_ _x0001__x0004_!ÛiA_x0001__x0001__x0001__x0001_P%A_x0001__x0001__x0001__x0001__x0001_¨@_x0001__x0001__x0001__x0001_b8A_x0001__x0001__x0001__x0001__x0001_D@_x0001__x0001__x0001__x0001_ Ãæ@_x0001__x0001__x0001__x0001__x0001_ÍÃ@_x0001__x0001__x0001__x0001__x0001__Ì@_x0001__x0001__x0001__x0001__x0001__x001E_÷@_x0001__x0001__x0001__x0001__x0001_+¾@_x0001__x0001__x0001__x0001_à._x0014_A_x0001__x0001__x0001__x0001_ÀØ@_x0001__x0001__x0001__x0001_¿ö&gt;A_x0001__x0001__x0001__x0001__x0001_Öº@_x0001__x0001__x0001__x0001_h_x0002_A_x0001__x0001__x0001__x0001_l_x0003_A_x0001__x0001__x0001__x0001__x0001_¤Ã@_x0001__x0001__x0001__x0001__x0014__x0011_A_x0001__x0001__x0001__x0001_À\Ô@_x0001__x0001__x0001__x0001__x0001_,Ã@_x0001__x0001__x0001__x0001__x0001_kË@_x0001__x0001__x0001__x0001__x0015__x0005_A_x0001__x0001__x0001__x0001__x0001_8@_x0001__x0001__x0001__x0001__x0001_Ø@_x0001__x0001__x0001__x0001__x0001_ @_x0001__x0001__x0001__x0001__x0006_É@_x0001__x0001__x0001__x0001_@Jæ@_x0001__x0001__x0001__x0001__x0007_ý@_x0001__x0001__x0001__x0001_2Ü@_x0001__x0001__x0001__x0001__x0001_BÞ@_x0001__x0001__x0001__x0001_8í_x0001_A_x0001__x0001__x0001__x0001_pä_x0015_A_x0001__x0002__x0001__x0001__x0001__x0001_ÚÍ@_x0001__x0001__x0001__x0001__x0001_é·@_x0001__x0001__x0001__x0001_0bý@_x0001__x0001__x0001__x0001__x0001__x0014_¨@_x0001__x0001__x0001__x0001_1ã@_x0001__x0001__x0001__x0001__x0001_È@_x0001__x0001__x0001__x0001_|5_x0014_A_x0001__x0001__x0001__x0001__x0001_ @_x0001__x0001__x0001__x0001_m_x0019_A_x0001__x0001__x0001__x0001__x0001_¬³@_x0001__x0001__x0001__x0001__x0001_á×@_x0001__x0001__x0001__x0001__x0001_æ¨@_x0001__x0001__x0001__x0001__x0001_Ø¸@_x0001__x0001__x0001__x0001__x0001_É@_x0001__x0001__x0001__x0001_0²_x0001_A_x0001__x0001__x0001__x0001_Øß@_x0001__x0001__x0001__x0001__x0001_fÄ@_x0001__x0001__x0001__x0001__x0001_0Â@_x0001__x0001__x0001__x0001__x0001_`@_x0001__x0001__x0001__x0001__x0001_d»@_x0001__x0001__x0001__x0001__x0001_²@_x0001__x0001__x0001__x0001_§&amp;8A_x0001__x0001__x0001__x0001_ _x0004_ü@_x0001__x0001__x0001__x0001_Ã_x0001_&lt;A_x0001__x0001__x0001__x0001__x0004__x0006_#A_x0001__x0001__x0001__x0001__x0001_V @_x0001__x0001__x0001__x0001_ÀíÜ@_x0001__x0001__x0001__x0001__x0001_¼É@_x0001__x0001__x0001__x0001_°×	A_x0001__x0001__x0001__x0001__x0001_¬@_x0001__x0001__x0001__x0001_zÊ$A_x0001__x0001__x0001__x0001__x0001__x0002__x0001_À¿@_x0001__x0001__x0001__x0001_ðLû@_x0001__x0001__x0001__x0001_çÎ@_x0001__x0001__x0001__x0001__x0001_È³@_x0001__x0001__x0001__x0001__x0001_ü¶@_x0001__x0001__x0001__x0001_ñW0A_x0001__x0001__x0001__x0001__x0001_ª@_x0001__x0001__x0001__x0001_@4A_x0001__x0001__x0001__x0001_ ú;A_x0001__x0001__x0001__x0001_x_x0005__x000F_A_x0001__x0001__x0001__x0001_ø_x0001_A_x0001__x0001__x0001__x0001_pâÿ@_x0001__x0001__x0001__x0001_@0Û@_x0001__x0001__x0001__x0001__x0018_A_x0001__x0001__x0001__x0001_ð¨ô@_x0001__x0001__x0001__x0001_À|à@_x0001__x0001__x0001__x0001_àû@_x0001__x0001__x0001__x0001_&lt;÷!A_x0001__x0001__x0001__x0001_ÞÑ1A_x0001__x0001__x0001__x0001__x0001_d@_x0001__x0001__x0001__x0001_Ðwø@_x0001__x0001__x0001__x0001_ò&lt;1A_x0001__x0001__x0001__x0001_¸0+A_x0001__x0001__x0001__x0001__x0001__x0001_±@_x0001__x0001__x0001__x0001__x0001__x0017_¿@_x0001__x0001__x0001__x0001__x0001_à¨@_x0001__x0001__x0001__x0001_ï@_x0001__x0001__x0001__x0001_Î_x0002_;A_x0001__x0001__x0001__x0001_`ò@_x0001__x0001__x0001__x0001_Àëá@_x0001__x0001__x0001__x0001_Å@_x0001__x0001__x0001__x0001__x0001_¶«@_x0001__x0002__x0001__x0001__x0001__x0001__x0018_ý@_x0001__x0001__x0001__x0001__x0001__x0006_º@_x0001__x0001__x0001__x0001__x0001_ó´@_x0001__x0001__x0001__x0001_@-A_x0001__x0001__x0001__x0001__x0001_ßµ@_x0001__x0001__x0001__x0001__x0001_8¥@_x0001__x0001__x0001__x0001_»ß;A_x0001__x0001__x0001__x0001_@¡×@_x0001__x0001__x0001__x0001_Àæ@_x0001__x0001__x0001__x0001__x0001_ü@_x0001__x0001__x0001__x0001__x0001_È@_x0001__x0001__x0001__x0001__x0001_X@_x0001__x0001__x0001__x0001_à¹ð@_x0001__x0001__x0001__x0001__x0002_Ä@_x0001__x0001__x0001__x0001__x0001_;³@_x0001__x0001__x0001__x0001_i_x000E_A_x0001__x0001__x0001__x0001_ ;ç@_x0001__x0001__x0001__x0001__x0001_SÇ@_x0001__x0001__x0001__x0001__x0001_d@_x0001__x0001__x0001__x0001__x0018_&lt;'A_x0001__x0001__x0001__x0001_@)Ð@_x0001__x0001__x0001__x0001_Ç_x0016_A_x0001__x0001__x0001__x0001__x0001_ÆÄ@_x0001__x0001__x0001__x0001_@2Û@_x0001__x0001__x0001__x0001__x0001_fº@_x0001__x0001__x0001__x0001__x0001_É@_x0001__x0001__x0001__x0001__x0001_P@_x0001__x0001__x0001__x0001__x0001_¿Î@_x0001__x0001__x0001__x0001__x0001_æ¬@_x0001__x0001__x0001__x0001_pmð@_x0001__x0001__x0001__x0001_X3A_x0001__x0001__x0001__x0001__x0002__x0003__x0010_$õ@_x0002__x0002__x0002__x0002_&amp; -A_x0002__x0002__x0002__x0002_DÁ@_x0002__x0002__x0002__x0002__x0002__x0012__x0001_A_x0002__x0002__x0002__x0002__x0002_ @_x0002__x0002__x0002__x0002_^¡&amp;A_x0002__x0002__x0002__x0002_`­ï@_x0002__x0002__x0002__x0002_ÀÌü@_x0002__x0002__x0002__x0002_Í@_x0002__x0002__x0002__x0002_À]æ@_x0002__x0002__x0002__x0002_fÙ@_x0002__x0002__x0002__x0002_£À@_x0002__x0002__x0002__x0002_ÀFã@_x0002__x0002__x0002__x0002__x0002_&amp; @_x0002__x0002__x0002__x0002__x0002_à¢@_x0002__x0002__x0002__x0002__x0006_ò@_x0002__x0002__x0002__x0002_Pô_x0002_A_x0002__x0002__x0002__x0002__x0002_	¸@_x0002__x0002__x0002__x0002__x0002_Õ±@_x0002__x0002__x0002__x0002__x0010_ûô@_x0002__x0002__x0002__x0002_ñ_x000D_CA_x0002__x0002__x0002__x0002__x0002_zã@_x0002__x0002__x0002__x0002__x0002__x0010_¥@_x0002__x0002__x0002__x0002_ú°(A_x0002__x0002__x0002__x0002_ºá@_x0002__x0002__x0002__x0002__x0002__x0013_±@_x0002__x0002__x0002__x0002_ÀCÓ@_x0002__x0002__x0002__x0002_À©_x0002_A_x0002__x0002__x0002__x0002_À½ë@_x0002__x0002__x0002__x0002__x0002_KÄ@_x0002__x0002__x0002__x0002__x0002_FÄ@_x0002__x0002__x0002__x0002__x001F_Ê@_x0002__x0004__x0002__x0002__x0002__x0002__x0002_;Ç@_x0002__x0002__x0002__x0002__x0001_ï@_x0002__x0002__x0002__x0002_8Ó@_x0002__x0002__x0002__x0002__x0002_l@_x0002__x0002__x0002__x0002_¬ô_x001B_A_x0002__x0002__x0002__x0002__x0002_ê¹@_x0002__x0002__x0002__x0002_¸â_x001F_A_x0002__x0002__x0002__x0002_nØ%A_x0002__x0002__x0002__x0002__x0002__x0005_µ@_x0002__x0002__x0002__x0002__x0002_­·@_x0002__x0002__x0002__x0002__x0002_U°@_x0002__x0002__x0002__x0002__x0002_ñ³@_x0002_"}_x0015_AB_x0002__x0002__x0002__x0002__x0010_Âý@_x0002__x0002__x0002__x0002_Ü_x0003_3A_x0002__x0002__x0002__x0002_Á@_x0002__x0002__x0002__x0002_7Á@_x0002__x0002__x0002__x0002__x0002_Ê»@_x0002__x0002__x0002__x0002_À#Ü@_x0002__x0002__x0002__x0002_ÛÁ@_x0002__x0002__x0002__x0002_[ A_x0002__x0002__x0002__x0002__x0002_Î¾@_x0002__x0002__x0002__x0002_ ûè@_x0002__x0002__x0002__x0002_ÀÎ×@_x0002__x0002__x0002__x0002_TW!A_x0002__x0002__x0002__x0002_hË_x000F_A_x0002__x0002__x0002__x0002__x0002_H·@_x0002__x0002__x0002__x0002__x0011_×@_x0002__x0002__x0002__x0002__x0002_Ì³@_x0002__x0002__x0002__x0002__x001C_c;A_x0002__x0002__x0002__x0002__x0002_¬ß@_x0002__x0002__x0002__x0002__x0001__x0002_À÷Ü@_x0001__x0001__x0001__x0001_Ç@_x0001__x0001__x0001__x0001_4Ü A_x0001__x0001__x0001__x0001_¹_x001D_A_x0001__x0001__x0001__x0001_äÉ_x001C_A_x0001__x0001__x0001__x0001__x0005_É@_x0001__x0001__x0001__x0001_ºÔ8A_x0001__x0001__x0001__x0001_ _x0008_A_x0001__x0001__x0001__x0001_hÉ_x0005_A_x0001__x0001__x0001__x0001_èD_x001B_A_x0001__x0001__x0001__x0001_8Õ8A_x0001__x0001__x0001__x0001__x0001_ô©@_x0001__x0001__x0001__x0001__x0008_°_x0004_A_x0001__x0001__x0001__x0001_CÊ@_x0001__x0001__x0001__x0001_pëú@_x0001__x0001__x0001__x0001_`µñ@_x0001__x0001__x0001__x0001__x0001_7À@_x0001__x0001__x0001__x0001__x0001_À@_x0001__x0001__x0001__x0001__x0001_×À@_x0001__x0001__x0001__x0001_:¦$A_x0001__x0001__x0001__x0001__x0001_²«@_x0001__x0001__x0001__x0001_ÇÍ@_x0001__x0001__x0001__x0001__x0001_¬¢@_x0001__x0001__x0001__x0001__x001E_-!A_x0001__x0001__x0001__x0001__x0001_ä«@_x0001__x0001__x0001__x0001_ Wö@_x0001__x0001__x0001__x0001_5Æ@_x0001__x0001__x0001__x0001__x0001_gÀ@_x0001__x0001__x0001__x0001__x0001_[Õ@_x0001__x0001__x0001__x0001__x0001_µ¿@_x0001__x0001__x0001__x0001__x0001_ßÉ@_x0001__x0001__x0001__x0001_N%A_x0001__x0002__x0001__x0001__x0001__x0001_b7/A_x0001__x0001__x0001__x0001_Ð_x0002_A_x0001__x0001__x0001__x0001_*Ñ&lt;A_x0001__x0001__x0001__x0001__x0010_*_x0011_A_x0001__x0001__x0001__x0001__x0001_=·@_x0001__x0001__x0001__x0001_z³"A_x0001__x0001__x0001__x0001_àvà@_x0001__x0001__x0001__x0001_µä@_x0001__x0001__x0001__x0001__x0001_Ò¥@_x0001__x0001__x0001__x0001__x000E_t#A_x0001__x0001__x0001__x0001_t_x0014_A_x0001__x0001__x0001__x0001_p?ó@_x0001__x0001__x0001__x0001_eá@_x0001__x0001__x0001__x0001_ðÝ_x0004_A_x0001__x0001__x0001__x0001__x0001_&amp;ª@_x0001__x0001__x0001__x0001_OÇ@_x0001__x0001__x0001__x0001_QÍ@_x0001__x0001__x0001__x0001_êÏBA_x0001__x0001__x0001__x0001_À[Ö@_x0001__x0001__x0001__x0001_`á@_x0001__x0001__x0001__x0001__x0001_´@_x0001__x0001__x0001__x0001__x0001_²È@_x0001__x0001__x0001__x0001_@jã@_x0001__x0001__x0001__x0001__x0010__x0002_õ@_x0001__x0001__x0001__x0001_À7Ú@_x0001__x0001__x0001__x0001__x0001_j¯@_x0001__x0001__x0001__x0001__x0001_Ì@_x0001__x0001__x0001__x0001__x0001_°@_x0001__x0001__x0001__x0001_þ¹ A_x0001__x0001__x0001__x0001__x0001_YÝ@_x0001__x0001__x0001__x0001__x0001__x0011_Â@_x0001__x0001__x0001__x0001__x0001__x0002_ñÂ@_x0001__x0001__x0001__x0001__x0001__x0004_É@_x0001__x0001__x0001__x0001_`å_x0013_A_x0001__x0001__x0001__x0001__x0001_£@_x0001__x0001__x0001__x0001__x0001_ç°@_x0001__x0001__x0001__x0001__x0001_|¿@_x0001__x0001__x0001__x0001__x0001_ÞË@_x0001__x0001__x0001__x0001__x0001_á³@_x0001__x0001__x0001__x0001__x0001_¨Ý@_x0001__x0001__x0001__x0001_Ø@_x0001__x0001__x0001__x0001_pe_x0001_A_x0001__x0001__x0001__x0001_ÚÇ@_x0001__x0001__x0001__x0001_@OØ@_x0001__x0001__x0001__x0001_Àvá@_x0001__x0001__x0001__x0001__x0001_JÆ@_x0001__x0001__x0001__x0001__x0010_ë_x000C_A_x0001__x0001__x0001__x0001_3]3A_x0001__x0001__x0001__x0001__x0018_w_x000B_A_x0001__x0001__x0001__x0001_ ï	A_x0001__x0001__x0001__x0001_HR_x0017_A_x0001__x0001__x0001__x0001__x0001_qÉ@_x0001__x0001__x0001__x0001_ Rè@_x0001__x0001__x0001__x0001_çâ@_x0001__x0001__x0001__x0001_;Ñ9A_x0001__x0001__x0001__x0001_T7[A_x0001__x0001__x0001__x0001__x0001_¿Á@_x0001__x0001__x0001__x0001_@ÞÑ@_x0001__x0001__x0001__x0001_ óç@_x0001__x0001__x0001__x0001__x0001__x0001_ª@_x0001__x0001__x0001__x0001_|]_x0017_A_x0001__x0001__x0001__x0001_Ìø@_x0001__x0001__x0001__x0001_0cò@_x0001__x0002__x0001__x0001__x0001__x0001__x0001_¶¬@_x0001__x0001__x0001__x0001__x0001__x000E_³@_x0001__x0001__x0001__x0001_ÉÈ@_x0001__x0001__x0001__x0001__x0001_Æ@_x0001__x0001__x0001__x0001__x0001_bÓ@_x0001__x0001__x0001__x0001_4û_x0012_A_x0001__x0001__x0001__x0001__x0001_Øµ@_x0001__x0001__x0001__x0001_tÃ@_x0001__x0001__x0001__x0001_à_x0017__x001F_A_x0001__x0001__x0001__x0001__x0001_IÓ@_x0001__x0001__x0001__x0001__x0001__x0004_ @_x0001__x0001__x0001__x0001__x0001__x0018_¼@_x0001__x0001__x0001__x0001_0_x0018__x0014_A_x0001__x0001__x0001__x0001_lÖ@_x0001__x0001__x0001__x0001__x001C_÷8A_x0001__x0001__x0001__x0001__x0001_ÁÁ@_x0001__x0001__x0001__x0001_Þä.A_x0001__x0001__x0001__x0001__x0001_¨°@_x0001__x0001__x0001__x0001__x0001_³¾@_x0001__x0001__x0001__x0001__x0001__x0014_Î@_x0001__x0001__x0001__x0001_@_x0001_Ò@_x0001__x0001__x0001__x0001_T­_x001E_A_x0001__x0001__x0001__x0001__x0001_@_x0001__x0001__x0001__x0001__x0001__x0017_È@_x0001__x0001__x0001__x0001__x0001_à@_x0001__x0001__x0001__x0001_f_x001F_5A_x0001__x0001__x0001__x0001_ Öâ@_x0001__x0001__x0001__x0001__x0001_ô@_x0001__x0001__x0001__x0001__x0001_·À@_x0001__x0001__x0001__x0001__x0001_Æ¤@_x0001__x0001__x0001__x0001_¯_x000D_A_x0001__x0001__x0001__x0001__x0001__x0003__x0001_åÁ@_x0001__x0001__x0001__x0001__x0001_ÝÃ@_x0001__x0001__x0001__x0001_Ç@_x0001__x0001__x0001__x0001__x0001_@_x0001__x0001__x0001__x0001_ÀÜ@_x0001__x0001__x0001__x0001__x0001_?ö@_x0001__x0001__x0001__x0001_D_x001C__x0010_A_x0001__x0001__x0001__x0001_Æ@_x0001__x0001__x0001__x0001_~Å&gt;A_x0001__x0001__x0001__x0001__x0001_àº@_x0001__x0001__x0001__x0001__x0001__x0017_µ@_x0001__x0001__x0001__x0001_Èí@_x0001__x0001__x0001__x0001__x0001_¿Â@_x0001__x0001__x0001__x0001_DÒ@_x0001__x0001__x0001__x0001_¼_x0010_A_x0001__x0001__x0001__x0001_¸÷_x0007_A_x0001__x0001__x0001__x0001__x0001__x0002_±@_x0001__x0001__x0001__x0001__x0001_r²@_x0001__x0001__x0001__x0001__x0001__x0018_¯@_x0001__x0001__x0001__x0001__x0001_è§@_x0001__x0001__x0001__x0001_Pîð@_x0001__x0001__x0001__x0001__x0001__x000C_Â@_x0001__x0001__x0001__x0001_@Rá@_x0001__x0001__x0001_8AÓ«A_x0001__x0001__x0001__x0001__x0001__x001F_¾@_x0001__x0001__x0001__x0001__x0001__x000E_½@_x0001__x0001__x0001__x0001__x0010_Yõ@_x0001__x0001__x0001__x0001__x0001__x0013_Ó@_x0001__x0001__x0001__x0001_ _x001F_á@_x0001__x0001__x0001__x0001__x0001_QË@_x0001__x0001__x0001__x0001_*ù(A_x0001__x0001__x0001__x0001_Hò_x000B_A_x0001__x0002__x0001__x0001__x0001__x0001__x0001_½@_x0001__x0001__x0001__x0001_ ê@_x0001__x0001__x0001__x0001_~w+A_x0001__x0001__x0001__x0001_àø_x000E_A_x0001__x0001__x0001__x0001__x0001_ì@_x0001__x0001__x0001__x0001__x0001_¾©@_x0001__x0001__x0001__x0001_ Aå@_x0001__x0001__x0001__x0001_øz_x000F_A_x0001__x0001__x0001__x0001_uÍ@_x0001__x0001__x0001__x0001_÷û@_x0001__x0001__x0001__x0001_°S_x000B_A_x0001__x0001__x0001__x0001__x0004_À@_x0001__x0001__x0001__x0001_ ºì@_x0001__x0001__x0001__x0001__x0001__x000C_§@_x0001__x0001__x0001__x0001__x0001_¨@_x0001__x0001__x0001__x0001__x0001_l²@_x0001__x0001__x0001__x0001__x0001_ª@_x0001__x0001__x0001__x0001_ÜÊ@_x0001__x0001__x0001__x0001__x0001_à¦@_x0001__x0001__x0001__x0001_èÈ_x0007_A_x0001__x0001__x0001__x0001_Fp!A_x0001__x0001__x0001__x0001_p&gt;õ@_x0001__x0001__x0001__x0001_¤_x0011_A_x0001__x0001__x0001__x0001__x0001_L@_x0001__x0001__x0001__x0001__x0001__x0015_»@_x0001__x0001__x0001__x0001__x0001_Óß@_x0001__x0001__x0001__x0001__x0001_÷Ç@_x0001__x0001__x0001__x0001__x0001_iÄ@_x0001__x0001__x0001__x0001_Xõ_x0004_A_x0001__x0001__x0001__x0001_`Í÷@_x0001__x0001__x0001__x0001_5_x0004_A_x0001__x0001__x0001__x0001__x0001__x0002_ô$,A_x0001__x0001__x0001__x0001__x0001_GÃ@_x0001__x0001__x0001__x0001_|ð@_x0001__x0001__x0001__x0001_FÅ'A_x0001__x0001__x0001__x0001__x0001_NÇ@_x0001__x0001__x0001_Áä¡A_x0001__x0001__x0001__x0001_À&amp;_x0012_A_x0001__x0001__x0001__x0001_@]Û@_x0001__x0001__x0001__x0001__x0001_,·@_x0001__x0001__x0001__x0001_Î7(A_x0001__x0001__x0001__x0001_ÏÝ9A_x0001__x0001__x0001__x0001_ wÿ@_x0001__x0001__x0001__x0001_Ðªý@_x0001__x0001__x0001__x0001__x0001_î§@_x0001__x0001__x0001__x0001__x0001_L¶@_x0001__x0001__x0001__x0001_UÅ@_x0001__x0001__x0001__x0001_àõã@_x0001__x0001__x0001__x0001__x0001_È@_x0001__x0001__x0001__x0001__x0001__x0001_@_x0001__x0001__x0001__x0001__x0001_ª»@_x0001__x0001__x0001__x0001_gî@_x0001__x0001__x0001__x0001__x0001_mº@_x0001__x0001__x0001__x0001_ÐZò@_x0001__x0001__x0001__x0001_¼_x001F_A_x0001__x0001__x0001__x0001_ Lã@_x0001__x0001__x0001__x0001__x0001_t£@_x0001__x0001__x0001__x0001_eÂ@_x0001__x0001__x0001__x0001_­#;A_x0001__x0001__x0001__x0001_VÂ@_x0001__x0001__x0001__x0001__x0001__x0001__x0001__x0001__x0001__x0001__x0001__x0001__x0001__x0001__x0001__x0001__x0001__x0001__x0001__x0001__x0001_Z@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"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"@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P@_x0001__x0001__x0001__x0001__x0001__x0001__x0001__x0001__x0001__x0001__x0001__x0001__x0001__x0001__x0001__x0001__x0001__x0001__x0001__x0001__x0001__x0001_"@_x0001__x0001__x0001__x0001__x0001__x0001__x0001__x0001__x0001__x0001__x0001__x0001__x0001__x0001_5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ð?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e@_x0001__x0001__x0001__x0001__x0001__x0001__x0001__x0001__x0001__x0001__x0001__x0001__x0001__x0001__x0001__x0001__x0001__x0001__x0001__x0001__x0001__x0001__x0001__x0001__x0001__x0001__x0001__x0001__x0001__x0001__x0001__x0001__x0001__x0001__x0001__x0001__x0001__x0001_ð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ð?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©À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ð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d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 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001C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ð?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3@_x0001__x0001__x0001__x0001__x0001_@@_x0001__x0001__x0001__x0001__x0001__x0001__x0001__x0001__x0001__x0001__x0001__x0001__x0001__x0001__x0001__x0001__x0001__x0001__x0001__x0001__x0001__x0001__x0001__x0001__x0001__x0001__x0001__x0001__x0001__x0001_;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u¶@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A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s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.@_x0001__x0001__x0001__x0001__x0001__x0001__x0001__x0001__x0001__x0001__x0001__x0001__x0001__x0001__x0001__x0001__x0001__x0001__x0001__x0001__x0001__x0001__x0001__x0001__x0001__x0001__x0001__x0001__x0001__x0001_5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0010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 k@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l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I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0014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ð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P@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$@_x0001__x0001__x0001__x0001__x0001__x0001__x0001__x0001__x0001__x0001__x0001__x0001__x0001__x0001__x0001__x0001__x0001__x0001__x0001__x0001__x0001__x0001__x0001__x0001__x0001__x0001__x0001__x0001__x0001__x0001__x0001__x0001__x0001__x0001__x0001__x0001__x0001__x0001_ð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M@_x0001__x0001__x0001__x0001__x0001__x0001_ð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p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0014_@_x0001__x0001__x0001__x0001__x0001__x0001__x0001__x0001__x0001__x0001__x0001__x0001__x0001__x0001_0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àh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P@_x0001__x0001__x0001__x0001__x0001__x0001__x0001__x0001__x0001__x0001__x0001__x0001__x0001__x0001__x0001__x0001__x0001__x0001__x0001__x0001__x0001__x0001__x0001__x0001__x0001__x0001__x0001__x0001__x0001__x0001__x0001__x0001__x0001__x0001__x0001__x0001__x0001_,«@_x0001__x0001__x0001__x0001__x0001__x0001__x0001__x0001__x0001__x0001__x0001__x0001__x0001__x0001__x0001__x0001__x0001__x0001__x0001__x0001__x0001__x0001__x0001__x0001__x0001__x0001__x0001__x0001__x0001_D@_x0001__x0001__x0001__x0001__x0001__x0001__x0001__x0001__x0001__x0001__x0001__x0001__x0001__x0001__x0001__x0001__x0001__x0001__x0001__x0001__x0001__x0001__x0001__x0001__x0001__x0001__x0001__x0001__x0001__x0001__x0001__x0001__x0001__x0001__x0001__x0001__x0001__x0001_ð?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[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MÃ@_x0001__x0001__x0001__x0001__x0001__x0001__x0001__x0001__x0001__x0001__x0001__x0001__x0001__x0001__x0001__x0001__x0001__x0001__x0001__x0001__x0001__x0001__x0001__x0001__x0001__x0001__x0001__x0001__x0001__x0001__x0001__x0001__x0001__x0001__x0001__x0001__x0001__x0001__x0008_@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P@_x0001__x0001__x0001__x0001__x0001__x0001_P@_x0001__x0001__x0001__x0001__x0001__x0001__x0001__x0001__x0001__x0001__x0001__x0001__x0001_ i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0014_@_x0001__x0001__x0001__x0001__x0001__x0001__x0001__x0001__x0001__x0001__x0001__x0001__x0001__x0001_(@_x0001__x0001__x0001__x0001__x0001__x0001__x0001__x0001__x0001__x0001__x0001__x0001__x0001__x0001__x0001__x0001__x0001__x0001__x0001__x0001__x0001__x0001_=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H³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,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î¦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X@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E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ð?_x0001__x0001__x0001__x0001__x0001__x0001__x0001__x0001__x0001__x0001__x0001__x0001__x0001__x0001__x0001__x0001__x0001__x0001__x0001__x0001__x0001__x0002__x0001__x0001__x0001__x0001__x0001__x0001__x0001__x0001__x0001__x0001__x0001__x0001__x0001__x0001__x0001__x0001__x0001_àm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_x0001__x0001__x0001__x0001__x0001__x0001__x0001__x0001__x0001__x0001__x0001__x0001__x0001__x0001__x0001__x0001__x0001__x0001__x0001__x0001__x0001__x0001__x0014_@_x0001__x0001__x0001__x0001__x0001__x0001__x0001__x0001__x0001__x0001__x0001__x0001__x0001__x0001__x0001__x0001__x0001__x0001__x0001__x0001__x0001_ f@_x0001__x0001__x0001__x0001__x0001__x0001__x0001__x0001__x0001__x0001__x0001__x0001__x0001__x0001__x0001__x0001__x0001__x0001__x0001__x0001__x0001_@u@_x0001__x0001__x0001__x0001__x0001__x0001__x0001__x0001__x0001__x0001__x0001__x0001__x0001__x0001_&amp;@_x0001__x0001__x0001__x0001__x0001__x0001__x0001__x0001__x0001__x0001__x0001__x0001__x0001__x0001__x0001__x0001__x0001__x0001__x0001__x0001__x0001__x0001__x0001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$@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0008_@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ð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,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Àb@_x0001__x0001__x0001__x0001__x0001__x0001__x0001__x0001__x0001__x0001__x0001__x0001__x0001__x0001_ð?_x0001__x0001__x0001__x0001__x0001__x0001__x0001_@_x0001__x0001__x0001__x0001__x0001__x0001__x0001__x0001__x0001__x0001__x0001__x0001__x0001__x0001__x0001__x0001__x0001__x0001__x0001__x0001__x0001__x0001_1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_x0001__x0001__x0001__x0001__x0001__x0001__x0001__x0001__x0001__x0001__x0001__x0001__x0001__x0001__x0001__x0001__x0001__x0001__x0001__x0001__x0001__x0001__x0001__x0001__x0001__x0002__x0001__x0001__x0001__x0001__x0001__x0001__x0001__x0001__x0001__x0001__x0001__x0001_ÀþØ@_x0001__x0001__x0001__x0001__x0001__x0001__x0001__x0001__x0001__x0001__x0001__x0001__x0001__x0001__x0001__x0001__x0001__x0001__x0001__x0001__x0001__x0001__x0001__x0001__x0001__x0001__x0001__x0001__x0001_u@_x0001__x0001__x0001__x0001__x0001__x0001__x0001__x0001__x0001__x0001__x0001__x0001__x0001__x0001__x0001__x0001__x0001__x0001__x0001__x0001__x0001__x0001_ @_x0001__x0001__x0001__x0001__x0001__x0001_\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0010_@_x0001__x0001__x0001__x0001__x0001_ð{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0003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ÙÁ@_x0001__x0001__x0001__x0001__x0001__x0001__x0018_@_x0001__x0001__x0001__x0001__x0001__x0001__x0001__x0001__x0001__x0001__x0001__x0001__x0001__x0001__x0001__x0001__x0001__x0001__x0001__x0001__x0001__x0001__x0001__x0001__x0001__x0001__x0001__x0001__x0001__x0001_;@_x0001__x0001__x0001__x0001__x0001__x0001__x0001__x0001__x0001__x0001__x0001__x0001__x0001__x0001__x0001__x0001__x0001__x0001__x0001__x0001__x0001__x0001__x0001__x0001__x0001__x0001__x0001__x0001__x0001__x0001__x0001__x0001__x0001__x0001__x0001__x0001__x0001_`o@_x0001__x0001__x0001__x0001__x0001_ @_x0001__x0001__x0001__x0001__x0001__x0002_­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.@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ø@_x0001__x0001__x0001__x0001_ Àõ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_x0001__x0001__x0001__x0001__x0001_¨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0014_@_x0001__x0001__x0001__x0001__x0001__x0001__x0001__x0001__x0001__x0001__x0001__x0001__x0001_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ð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0010_,_x000B_A_x0001__x0001__x0001__x0001__x0001__x0001__x0001__x0001__x0001__x0001__x0001__x0001__x0001__x0001__x0001__x0001__x0001__x0001__x0001__x0001__x0001__x0001__x0001__x0001__x0001__x0001__x0001__x0001__x0001_Àd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$«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0010_@_x0001__x0001__x0001__x0001__x0001__x0001__x0001__x0001__x0001__x0001__x0001__x0001__x0001__x0001__x0001__x0001_Ðºâ(ïó[A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áÍüÆøè@_x0001__x0001__x0001__x0001__x0001__x0001__x0001__x0001__x0001__x0003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 _ _x0002_B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Ú¼¬ÜO@_x0001__x0001__x0001__x0001__x0001__x0001__x0001__x0001__x0001__x0001__x0001__x0001__x0001__x0001__x0001__x0001_#_x0011_íT½Î@_x0001__x0001__x0001__x0001__x0001__x0001__x0001__x0001_%(Æ7§&lt;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X_x0015_Ç_x0010_g2A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EóàÿÃ_x0012_)A_x0001__x0001__x0001__x0001__x0001__x0001__x0001__x0001__x0001__x0001__x0001__x0001__x0001__x0001__x0001__x0001__x0001__x0001__x0001__x0001__x0001__x0001__x0001__x0001__x0001__x0001__x0001__x0001__x0001__x0001__x0001__x0001_l*_x0006_QV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ð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D_k_x0016_z½_x0008_+A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ð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´_x001B_üw] þ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001F__x000E_À´ð&amp;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001C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ÀÝ0¤òúa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3@êzó_x0014_`@_x0001__x0001__x0001__x0001__x0001__x0001__x0001__x0001__x0001__x0001__x0001__x0001__x0001__x0001__x0001__x0001__x0001__x0001__x0001__x0001__x0001__x0001__x0001__x0001_£\yÍPê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C_p®ýË°A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FÍÇ}4z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s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0003_V_x000E___x0002_Ä@_x0001__x0001__x0001__x0001__x0001__x0001__x0001__x0001__x0001__x0001__x0001__x0001__x0001__x0001__x0001__x0001__x0001__x0001__x0001__x0001__x0001__x0001__x0001__x0001_©_x0017_»_x0012_ËÊÕ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Ñ_x0010_`$ú_x000E_;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EË_x0011__x0017_Ú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l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á(_x001C_AÞÿv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#t&gt;!ëxm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³Q®¥ß¼"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P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0_x0017_,_x0016_WA_x0001__x0001__x0001__x0001__x0001__x0001__x0001__x0001__x0001__x0001__x0001__x0001__x0001__x0001__x0001__x0001__x0001__x0001__x0001__x0001__x0001__x0001__x0001__x0001__x0001__x0001__x0001__x0001__x0001__x0001__x0001__x0001_:_x0012__x001E_'*õ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X_x0007_+ÕP;Á@Ü_x001E_¥iþ4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p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0016_Öà9)C@_x0001__x0001__x0001__x0001__x0001__x0001__x0001__x0001_6É+x¬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àh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z¶8Ç´¦@_x0001__x0001__x0001__x0001__x0001__x0001__x0001__x0001__x0001__x0001__x0001__x0001__x0001__x0001__x0001__x0001__x0001__x0001__x0001__x0001__x0001__x0001__x0001__x0001__x0001__x0001__x0001__x0001__x0001__x0001__x0001__x0001_-©ÂàVnµ@_x0001__x0001__x0001__x0001__x0001__x0001__x0001__x0001__x0001__x0001__x0001__x0001__x0001__x0001__x0001__x0001__x0001__x0001__x0001__x0001__x0001__x0001__x0001__x0001_îLï8VQù@_x0001__x0001__x0001__x0001__x0001__x0001__x0001__x0001__x0001__x0001__x0001__x0001__x0001__x0001__x0001__x0001__x0001__x0001__x0001__x0001__x0001__x0001__x0001__x0001__x0001__x0001__x0001__x0001__x0001__x0001__x0001__x0001_M½=_x001A_'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NIe°K_x000F_A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MÃ@_x0001__x0001__x0001__x0001__x0001__x0001__x0001__x0001__x0001__x0001__x0001__x0001__x0001__x0001__x0001__x0001__x0001__x0001__x0001__x0001__x0001__x0001__x0001__x0001__x0001__x0001__x0001__x0001__x0001__x0001__x0001__x0001_)NaE_x001D_w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P@_x0001__x0001__x0001__x0001__x0001__x0002__x0001__x0001_P@_x0001__x0001__x0001__x0001__x0001__x0001__x0001__x0001__x0001__x0001__x0001__x0001__x0001_ i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e×¦·ÒêP@_x0001__x0001__x0001__x0001__x0001__x0001__x0001__x0001__x0001__x0001__x0001__x0001__x0001__x0001_(@_x0001__x0001__x0001__x0001__x0001__x0001__x0001__x0001__x0001__x0001__x0001__x0001__x0001__x0001__x0001__x0001_1¸+_x0002_~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±g'U_x0019_&gt;3A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,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î¦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X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0003__x0001__x0001__x0001__x0001__x0001__x0001__x0001__x0001__x0001__x0001__x0001__x0001__x0001__x0001_E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CÎµ\_x0016_@_x0001__x0001__x0001__x0001__x0001__x0001__x0001__x0001__x0001__x0001__x0001__x0001__x0001__x0001__x0001__x0001__x0001__x0001__x0001__x0001__x0001__x0001__x0001__x0001__x0001__x0001__x0001__x0001__x0001__x0001__x0001__x0001__x0001__x0001__x0001_ _ _x0002_B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{ýºÄ_x0014_@_x0001__x0001__x0001__x0001__x0001__x0001__x0001__x0001__x0001__x0001__x0001__x0001__x0001__x0001__x0001__x0001__x0001__x0001__x0001__x0001__x0001__x0001__x0014_@_x0001__x0001__x0001__x0001__x0001__x0001__x0001__x0001__x0001__x0001__x0001__x0001__x0001__x0001__x0001__x0001_ÿ_x001D_cÆ@_x0001__x0001__x0001__x0001__x0001__x0001__x0001__x0001__x0001__x0001__x0001__x0001__x0001__x0001__x0001__x0001__x0010_ÍÏ®­§@_x0001__x0001__x0001__x0001__x0001__x0001__x0001__x0001__x0001__x0001__x0001__x0001__x0001__x0001_&amp;@_x0001__x0001__x0001__x0001__x0001__x0001__x0001__x0001__x0001__x0001__x0001__x0001__x0001__x0001__x0001__x0001__x0001__x0001__x0001__x0001__x0001__x0001__x0001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³¼¬ðrÒ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Lé9&lt;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_ Øô6@_x0001__x0001__x0001__x0001__x0001__x0001__x0001__x0001_</t>
  </si>
  <si>
    <t>e51bedd46906eec3f8ac7368807f8955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,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Àb@_x0001__x0001__x0001__x0001__x0001__x0001__x0001__x0001_]gpt½A_x000F_@_x0001__x0001__x0001__x0001__x0001__x0001__x0001_@_x0001__x0001__x0001__x0001__x0001__x0001__x0001__x0001__x0001__x0001__x0001__x0001__x0001__x0001__x0001__x0001__x0001__x0001__x0001__x0001__x0001__x0001_1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Ï= B@_x0001__x0001__x0001__x0001__x0001__x0001__x0001__x0001__x0001__x0001__x0001__x0001__x0001__x0001__x0001__x0001__x0001__x0001__x0001__x0001__x0001__x0001__x0001__x0001__x0001__x0001__x0001__x0001__x0001__x0001__x0001__x0001__x0001__x0001__x0001__x0001_ÀþØ@_x0001__x0001__x0001__x0001__x0001__x0001__x0001__x0001__x0001__x0001__x0001__x0001__x0001__x0001__x0001__x0001__x0001__x0001__x0001__x0001__x0001__x0001__x0001__x0001_ÓÿB_x0014_ádè@_x0001__x0001__x0001__x0001__x0001__x0001__x0001__x0001__x0001__x0001__x0001__x0001__x0001__x0001__x0001__x0001__x0001__x0002_+[_x0013_«iýª@_x0013_]Ï3Â;_x000E_A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0010_@_x000B__x001B_PZüªA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`_x0006_õæTdA#Zó_x0001__x0003_±Ðh@_x0001__x0001__x0001__x0001__x0001__x0001__x0001__x0001__x0001__x0001__x0001__x0001__x0001__x0001__x0001__x0001__x0001__x0001__x0001__x0001__x0001__x0001__x0001__x0001_Úæñ@;K@_x0001__x0001__x0001__x0001__x0001__x0001__x0001__x0001__x0001__x0001__x0001__x0001__x0001__x0001__x0001__x0001__x0001__x0001__x0001__x0001__x0001__x0001__x0001__x0001__x0001__x0001__x0001__x0001__x0001__x0001__x0001__x0001_4{	mª@Û£öa¡$Arì_x0002_¾LBKA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.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ø@_x001D_Ò½]É5A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êê»ò_x0017_¤@_x0001__x0001__x0001__x0001__x0001_¨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.ËÃQ´¯_x000F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0003__x0002__x0002__x0014_@_x0002__x0002__x0002__x0002__x0002__x0002__x0002__x0002__x0002__x0002__x0002__x0002__x0002_@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G\ôÄ_x0014_Ç_x0001_@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Ç§`ã_x0016_\8A_x0001__x0001__x0001__x0001__x0001__x0001__x0001__x0001__x0001__x0001__x0001__x0001__x0001__x0001__x0001__x0001__x0001__x0001__x0001__x0001__x0001__x0001__x0001__x0001__x0001__x0001__x0001__x0001__x0001_Àd@_x0001__x0001__x0001__x0001__x0001__x0001__x0001__x0001__x0001__x0001__x0001__x0001__x0001__x0003__x0001__x0001__x0001__x0001__x0001__x0001__x0001__x0001__x0001__x0001__x0001__x0001__x0001__x0001__x0001__x0001__x0001__x0001__x0001__x0001__x0001__x0001__x0001__x0001__x0001__x0001__x0001__x0001_Ç¹[¨ß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v&gt;^ó_x0011_@_x0001__x0001__x0001__x0001__x0001__x0001_$À_x0001__x0001__x0001__x0001__x0001__x0001_$À_x000F_q#&lt;Þ_x0011_@_x0001__x0001__x0001__x0001__x0001__x0001_$À_x0001__x0001__x0001__x0001__x0001__x0001_$À_x0001__x0001__x0001__x0001__x0001__x0001_$À_x0001__x0001__x0001__x0001__x0001__x0001_$À_x0001__x0001__x0001__x0001__x0001__x0001_$À_x0001__x0001__x0001__x0001__x0001__x0001_$ÀZ_x0018_¥r|_x0002_@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0002_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@ï_x0013_jh_x001E_@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Kí_x0004_¶_x000F_)ë?_x0001__x0001__x0001__x0001__x0001__x0001_$À_x0001__x0001__x0001__x0001__x0001__x0001_$À_x001F_jØjÑÈü?_x0001__x0001__x0001__x0001__x0001__x0002__x0001__x0001_$À3[®2_x001A_î¿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&amp;èfd¤w_x000D_@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¶øêÞ&gt;"_x000C_@_x0001__x0001__x0001__x0001__x0001__x0001_$À_x0001__x0002__x0001__x0001__x0001__x0001__x0001__x0001_$À_x0001__x0001__x0001__x0001__x0001__x0001_$À_x0001__x0001__x0001__x0001__x0001__x0001_$ÀPñîïÎÜ¿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!Ø+û._x0003_À_x0001__x0001__x0001__x0001__x0001__x0001_$À_x0001__x0001__x0001__x0001__x0001__x0001_$À_x0001__x0001__x0001__x0001__x0001__x0001_$À_x0001__x0001__x0001__x0001__x0001__x0001_$À_x0001__x0001__x0001__x0001__x0001__x0001_$À_x0010_3/ 7e_x000C_@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0002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!Ø+û._x0003_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0002__x0001__x0001__x0001__x0001__x0001__x0001_$À_x0001__x0001__x0001__x0001__x0001__x0001_$ÀI»_x0002_E¨_x0005_@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øDè_x0011_Å?à?_x0001__x0001__x0001__x0001__x0001__x0001_$À_x0001__x0001__x0001__x0001__x0001__x0001_$À_x0001__x0001__x0001__x0001__x0001__x0001_$À_x0001__x0001__x0001__x0001__x0001__x0001_$À_x0001__x0001__x0001__x0001__x0001__x0001_$À_x0001__x0001__x0001__x0001__x0002__x0003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áÜóÑpØø¿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Rû.]_x0016_ºÎ¿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ð´_x0001_0èñ¿MMèÁwÒ¿_x0002__x0002__x0002__x0002__x0002__x0002_$À_x0001__x0003__x0001__x0001__x0001__x0001__x0001__x0001_$À_x0001__x0001__x0001__x0001__x0001__x0001_$ÀÅ_x000D_í_x0018_N³_x0002_@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="ÃqA5_x0018_@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/_x0018_w2ÖjÍ?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0002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ÑXÊjC2·?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 ú Ï_x000C_Íù?_x0001__x0001__x0001__x0001__x0001__x0001_$À_x0001__x0001__x0001__x0001__x0001__x0001_$À_x0001__x0001__x0001__x0001__x0001__x0001_$Àó_x000C_¦ç5ÿ?_x0001__x0001__x0001__x0001__x0001__x0001_$À_x0001__x0001__x0001__x0001__x0001__x0001_$À_x0001__x0001__x0001__x0001__x0001__x0001_$À_x0001__x0002__x0001__x0001__x0001__x0001__x0001__x0001_$À_x0001__x0001__x0001__x0001__x0001__x0001_$À_x0001__x0001__x0001__x0001__x0001__x0001_$À_x0001__x0001__x0001__x0001__x0001__x0001_$À8ìî}æî¿_x0001__x0001__x0001__x0001__x0001__x0001_$À_x0001__x0001__x0001__x0001__x0001__x0001_$À_x0001__x0001__x0001__x0001__x0001__x0001_$À_x0001__x0001__x0001__x0001__x0001__x0001_$À_x0001__x0001__x0001__x0001__x0001__x0001_$À,m_x0007__x001E_;_x0001_@_x0001__x0001__x0001__x0001__x0001__x0001_$À_x0001__x0001__x0001__x0001__x0001__x0001_$À_x0001__x0001__x0001__x0001__x0001__x0001_$À_x0001__x0001__x0001__x0001__x0001__x0001_$À_x0001__x0001__x0001__x0001__x0001__x0001_$À¨î_x0002_Æüxé?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0002__x0001__x0001_$À_x0001__x0001__x0001__x0001__x0001__x0001_$À¾Òh&lt;¯}Å?_x0001__x0001__x0001__x0001__x0001__x0001_$À_x0001__x0001__x0001__x0001__x0001__x0001_$À_x0001__x0001__x0001__x0001__x0001__x0001_$À_x0001__x0001__x0001__x0001__x0001__x0001_$À_x0001__x0001__x0001__x0001__x0001__x0001_$À9ü_x000E_.¿_x000B_¿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0002__x0001__x0001__x0001__x0001__x0001__x0001_$À¥éKíÑö¿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&lt;Ã_ìÚ?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v6Þ,_x0011_@_x0001__x0001__x0001__x0001__x0001__x0001_$À_x0001__x0001__x0001__x0001__x0001__x0003__x0001__x0001_$À_x0001__x0001__x0001__x0001__x0001__x0001_$À_x0001__x0001__x0001__x0001__x0001__x0001_$ÀGæ©_x0019_6_x0002_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,&lt;U,5Ãø?WÜ_x0004_g­6ñ¿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0002_*e@_x0005_È¬Ô?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0002__x0001__x0001_$À_x0001__x0001__x0001__x0001__x0001__x0001_$À_x0001__x0001__x0001__x0001__x0001__x0001_$ÀM¦ÛRO_x0010_ê¿_x0001__x0001__x0001__x0001__x0001__x0001_$ÀýâÉÛÃ¢ò?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0002_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ó_x0015_ÝÂ]¹¿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0002__x0001__x0001_$ÀÅýÿdï_x000B_ñ?_x0001__x0001__x0001__x0001__x0001__x0001_$À_x0001__x0001__x0001__x0001__x0001__x0001_$À_x0001__x0001__x0001__x0001__x0001__x0001_$À_x0001__x0001__x0001__x0001__x0001__x0001_$À½Yr¸#võ?_x0001__x0001__x0001__x0001__x0001__x0001_$À_x0001__x0001__x0001__x0001__x0001__x0001_$À_x0001__x0001__x0001__x0001__x0001__x0001_$À_x0012_°}Xñ_x0004_@_x0001__x0001__x0001__x0001__x0001__x0001_$À_x0001__x0001__x0001__x0001__x0001__x0001_$À_x0001__x0001__x0001__x0001__x0001__x0001_$À_x0001__x0001__x0001__x0001__x0001__x0001_$À_x0008_{S]õ¿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¢_x0010_úd_x0016__x0008_@_x0002__x0003_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l¹Ã+_x001A_ù?_x0002__x0002__x0002__x0002__x0002__x0002_$À_x0002__x0002__x0002__x0002__x0002__x0002_$À_x0002__x0002__x0002__x0002__x0002__x0002_$À_x0002__x0002__x0002__x0002__x0002__x0002_$Àl_x0001_ÄÅ?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0006_êa_x0013_Eê?_x0004__x0018_½²ïâ¿_x0002__x0002__x0002__x0002__x0002__x0002_$À3_x001E_¼#A¸¿_x0002__x0002__x0002__x0002__x0002__x0002_$À_x0002__x0002__x0002__x0002__x0002__x0002_$À_x0002__x0002__x0002__x0002__x0002__x0002_$À_x0002__x0002__x0002__x0002__x0002__x0002_$À_x0002__x0002__x0002__x0002__x0002__x0002_$À_x0002__x0002__x0002__x0002__x0001__x0002__x0001__x0001_$À_x0001__x0001__x0001__x0001__x0001__x0001_$À_x0001__x0001__x0001__x0001__x0001__x0001_$À_x0001__x0001__x0001__x0001__x0001__x0001_$À_x0001__x0001__x0001__x0001__x0001__x0001_$À_x001D_ÏP¥])â¿_x0001__x0001__x0001__x0001__x0001__x0001_$ÀÌÉ¢_x0019_õ¿_x0001__x0001__x0001__x0001__x0001__x0001_$À_x0001__x0001__x0001__x0001__x0001__x0001_$ÀpJ_x0004__x0006_+Ò?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Ðá¿9W_x000D_@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aþËýk_x0007_ô¿_x0001__x0001__x0001__x0001__x0001__x0001_$À_x0001__x0002_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2õ\K\_x001D_ñ?_x0001__x0001__x0001__x0001__x0001__x0001_$À_x0001__x0001__x0001__x0001__x0001__x0001_$À_x0001__x0001__x0001__x0001__x0001__x0001_$À_x0001__x0001__x0001__x0001__x0001__x0001_$À_x0001__x0001__x0001__x0001__x0001__x0002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Èpî¼PÚ¿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Ä_x0011_p0DÊè¿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0002_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÷MìHZú¿_x0001__x0001__x0001__x0001__x0001__x0001_$À_x0001__x0001__x0001__x0001__x0001__x0001_$À_x0001__x0001__x0001__x0001__x0001__x0001_$À_x0001__x0001__x0001__x0001__x0001__x0001_$À@ï_x0013_jh_x001E_@_x0001__x0001__x0001__x0001__x0001__x0001_$À_x0001__x0001__x0001__x0001__x0001__x0001_$À_x0001__x0001__x0001__x0001__x0001__x0001_$À_x0001__x0001__x0001__x0001__x0001__x0001_$À_x0001__x0001__x0001__x0001__x0001__x0001_$À_x0001__x0001__x0001__x0001__x0001__x0001_$À`_x001A__x000B__x0013_éëú¿_x0001__x0001__x0001__x0001__x0001__x0001_$À_x0001__x0001__x0001__x0001__x0001__x0001_$À!Ø+û.û¿_x0001__x0001__x0001__x0001__x0001__x0001_$À_x0001__x0001__x0001__x0001__x0001__x0001_$À_x000E_#~_x0015_Ùàç?_x0001__x0001__x0001__x0001__x0001__x0002__x0001__x0001_$À_x0001__x0001__x0001__x0001__x0001__x0001_$À&lt;CVxVñ?_x0001__x0001__x0001__x0001__x0001__x0001_$À}_÷j´õ¿_x0001__x0001__x0001__x0001__x0001__x0001_$À_x0001__x0001__x0001__x0001__x0001__x0001_$À@2ÄÁxÆ_x0001_À_x0001__x0001__x0001__x0001__x0001__x0001_$À_x0001__x0001__x0001__x0001__x0001__x0001_$À_x0001__x0001__x0001__x0001__x0001__x0001_$À_x0001__x0001__x0001__x0001__x0001__x0001_$À_x0001__x0001__x0001__x0001__x0001__x0001_$À_x0001__x0001__x0001__x0001__x0001__x0001_$ÀÿèÏl é?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0002_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oóÖö±Kà?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0002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¢_x0019__x0015_Ø²ð¿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0002__x0001__x0001__x0001__x0001__x0001__x0001_$À_x0001__x0001__x0001__x0001__x0001__x0001_$ÀaþËýk_x0007_ô¿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	`!2eÌ¿_x0001__x0001__x0001__x0001__x0001__x0003__x0001__x0001_$À6W°î¹åü¿@2ÄÁxÆ_x0001_À_x0001__x0001__x0001__x0001__x0001__x0001_$À_x0001__x0001__x0001__x0001__x0001__x0001_$ÀiÅd"_x000B_®ò¿_x0001__x0001__x0001__x0001__x0001__x0001_$À_x0001__x0001__x0001__x0001__x0001__x0001_$À_x0001__x0001__x0001__x0001__x0001__x0001_$À_x0001__x0001__x0001__x0001__x0001__x0001_$À_x0001__x0001__x0001__x0001__x0001__x0001_$À_x0001__x0001__x0001__x0001__x0001__x0001_$Àø!¿ê¿_x0001__x0001__x0001__x0001__x0001__x0001_$À_x0001__x0001__x0001__x0001__x0001__x0001_$À_x0001__x0001__x0001__x0001__x0001__x0001_$À_x0001__x0001__x0001__x0001__x0001__x0001_$À×Áåªë_x0014__x0001_@_x0001__x0001__x0001__x0001__x0001__x0001_$À_x0001__x0001__x0001__x0001__x0001__x0001_$À_x0001__x0001__x0001__x0001__x0001__x0001_$Àäo_x0001_ÈÇg_x0002_@_x0001__x0001__x0001__x0001__x0001__x0001_$À_x0001__x0001__x0001__x0001__x0001__x0001_$À_x0015_=Ù¨^?ò?}Ê_x0013__x0005_®÷_x0007_@_x0001__x0001__x0001__x0001__x0001__x0001_$À_x0001__x0001__x0001__x0001__x0001__x0001_$À_x0001__x0001__x0001__x0001__x0001__x0001_$À_x0001__x0001__x0001__x0001__x0001__x0001_$À_x0001__x0001__x0001__x0001__x0001__x0001_$À_x0001__x0001__x0001__x0001__x0001__x0001_$À_x0002__x0003__x0002__x0002__x0002__x0002__x0002__x0002_$À_x0002__x0002__x0002__x0002__x0002__x0002_$À_x0002__x0002__x0002__x0002__x0002__x0002_$À_x0002__x0002__x0002__x0002__x0002__x0002_$À_x0001_`¯ì»ü¿2ÈiÜÓ_x0017_@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¯k¼_x0015_ã_x0012_@d_x0008_c_A¢¹¿_x0002__x0002__x0002__x0002__x0002__x0002_$À_x0002__x0002__x0002__x0002__x0002__x0002_$À_x0002__x0002__x0002__x0002__x0002__x0002_$À P,É-å¿_x0002__x0002__x0002__x0002__x0002__x0002_$À_x0002__x0002__x0002__x0002__x0002__x0002_$À_x0002__x0002__x0002__x0002__x0002__x0002_$À_x0002__x0002__x0002__x0002__x0002__x0004__x0002__x0002_$ÀV³_x0003_i}oè?_x001D_pU£Ît_x000B_@±_x001D__x000F_.Í_x0010_@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0001_,DF±ó¿_x0002__x0002__x0002__x0002__x0002__x0002_$À_x0002__x0002__x0002__x0002__x0002__x0002_$À_x0002__x0002__x0002__x0002__x0002__x0002_$À_x0002__x0002__x0002__x0002__x0002__x0002_$À_x0002__x0002__x0002__x0002__x0002__x0002_$À_x0002__x0002__x0002__x0002__x0002__x0002_$À÷r[ë?&gt;_x000C_¿¾_x0003__x000E_@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0002__x0002__x0002__x0002__x0002__x0002_$À_x0001__x0002_ó9GdâZð??ÅÆ_x0017_åºå?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=\PrÍü¿_x0001__x0001__x0001__x0001__x0001__x0001_$À_x0001__x0001__x0001__x0001__x0001__x0001_$À_x0001__x0001__x0001__x0001__x0001__x0001_$À_x0001__x0001__x0001__x0001__x0001__x0001_$À_x0001__x0001__x0001__x0001__x0001__x0001_$À_x0001__x0001__x0001__x0001__x0001__x0001_$À!Ø+û.û¿_x0001__x0001__x0001__x0001__x0001__x0001_$À{ÐD²bá?_x0001__x0001__x0001__x0001__x0001__x0001_$À_x0001__x0001__x0001__x0001__x0001__x0001_$À_x0001__x0001__x0001__x0001__x0001__x0001_$À_x0001__x0001__x0001__x0001__x0001__x0001_$À_x0001__x0001__x0001__x0001__x0001__x0001_$À_x0001__x0001__x0001__x0001__x0001__x0003__x0001__x0001_$À_x0001__x0001__x0001__x0001__x0001__x0001_$À_x0001__x0001__x0001__x0001__x0001__x0001_$À_x0001__x0001__x0001__x0001__x0001__x0001_$À_x0001__x0001__x0001__x0001__x0001__x0001_$ÀW_x0002_V'Äh_x0001_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0002_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_x0001__x0001__x0001__x0001__x0001__x0001_$À _x0014_$_x0013_q_x000E_@_x0001__x0001__x0001__x0001__x0001__x0001_$À_x0001__x0001__x0001__x0001__x0001__x0001_$À_x0001__x0001__x0001__x0001__x0001__x0001_$À@M¦E2ÃÆ¿_x0001__x0001__x0001__x0001__x0001__x0001_$À_x0001__x0001__x0001__x0001__x0001__x0001_$À_x0001__x0001__x0001__x0001__x0001__x0001_$À_x0001__x0001__x0001__x0001__x0001__x0001_$À_x0001__x0001__x0001__x0001__x0001__x0001_$À²ßòê_x0017_ç_x0001_@_x0001__x0001__x0001__x0001__x0001__x0001_$À_x0001__x0001__x0001__x0001__x0001__x0001_$À_x0001__x0001__x0001__x0001__x0001__x0001_$À_x0001__x0001__x0001__x0001__x0004__x0005__x0004__x0004_$À_x0004__x0004__x0004__x0004__x0004__x0004_$À_x0004__x0004__x0004__x0004__x0004__x0004_$À_x0004__x0004__x0004__x0004__x0004__x0004_$ÀMÁ_x000C_sIïû¿_x0002__x0004__x0004__x0004__x000F__x0004__x0004__x0004_QMEA_Model.xlsx_x0008__x0004__x0004__x0004_	_x0004__x0004__x0004_senseInfo_x0004__x0004__x0004__x0004__x0015__x0004__x0004__x0004_RiskSerializationData_x0004__x0004__x0004__x0004__x000C__x0004__x0004__x0004_goalSeekInfo_x0004__x0004__x0004__x0004__x0014__x0004__x0004__x0004__@RISKFitInformation_x0004__x0004__x0004__x0004__x0010__x0004__x0004__x0004_Process_input_eq_x0013__x0004__x0004__x0004__x0003__x0004__x0004__x0004_E10_x0011__x0004__x0004__x0004_=RiskUniform(0;5)_x0012__x0004__x0004__x0004_[RM1]_x0001_D10_x0001_E9_x0001_Value_x0001__x0004__x0004__x0004__x0004__x0004__x0004__x0004__x0004__x0004__x0004__x0004__x0001__x0004__x0004__x0004__x0011__x0004__x0004__x0004__x000D__x0002__x0004__x0002__x0002__x0002_[RM1] / Value_x0001__x0002__x0002__x0002__x0002__x0002__x0002__x0002__x0002__x0002__x0002__x0002__x0002__x0002__x0002__x0002__x0002__x0002__x0002__x0002__x0003__x0002__x0002__x0002_E12_x0011__x0002__x0002__x0002_=RiskLognorm(1;1)_x0012__x0002__x0002__x0002_[RM2]_x0001_D12_x0001_E9_x0001_Value_x0001__x0002__x0002__x0002__x0002__x0002__x0002__x0002__x0001__x0002__x0002__x0002__x0001__x0002__x0002__x0002__x0011__x0002__x0002__x0002__x000D__x0002__x0002__x0002_[RM2] / Value_x0001__x0002__x0002__x0002__x0002__x0002__x0002__x0002__x0002__x0002__x0002__x0002__x0002__x0002__x0002__x0002__x0002__x0002__x0002__x0002__x0003__x0002__x0002__x0002_O13_x0014__x0002__x0002__x0002_=1-RiskTarget(O10;0)_x0002__x0002__x0002__x0002__x0002__x0002__x0002__x0002__x0002__x0002__x0002__x0002__x0003__x0002__x0002__x0002_E14&amp;_x0002__x0002__x0002_=RiskPertAlt(5%;4;"m. likely";5;95%;6)_x0012__x0002__x0002__x0002_[RM3]_x0001_D14_x0001_E9_x0001__x0004__x0005_Value_x0001__x0004__x0004__x0004__x0004__x0004__x0004__x0004__x0002__x0004__x0004__x0004__x0001__x0004__x0004__x0004_&amp;_x0004__x0004__x0004__x000D__x0004__x0004__x0004_[RM3] / Value_x0001__x0004__x0004__x0004__x0004__x0004__x0004__x0004__x0004__x0004__x0004__x0004__x0004__x0004__x0004__x0004__x0004__x0004__x0004__x0004__x0003__x0004__x0004__x0004_O24_x0015__x0004__x0004__x0004_=RiskPoisson(O10/J24)%_x0004__x0004__x0004_[N2]pu=Poisson(N1/Nbpu)_x0001_N24_x0001_O23_x0001_Value_x0001__x0004__x0004__x0004__x0004__x0004__x0004__x0004__x0003__x0004__x0004__x0004__x0001__x0004__x0004__x0004__x0015__x0004__x0004__x0004__x001F__x0004__x0004__x0004_[N2]pu=Poisson(N1/Nbpu) / Value_x0001__x0004__x0004__x0004__x0004__x0004__x0004__x0004__x0004__x0004__x0004__x0004__x0004__x0004__x0004__x0004__x0004__x0004__x0004__x0004__x0003__x0004__x0004__x0004_O27_x0014__x0004__x0004__x0004_=1-RiskTarget(O24;0)_x0004__x0004__x0004__x0004__x0004__x0004__x0004__x0004__x0004__x0004__x0004__x0002__x0006__x0002__x0003__x0002__x0002__x0002_O35_x0019__x0002__x0002__x0002_=RiskPoisson(O24*10^-J35)+_x0002__x0002__x0002_[N3]pu=Poisson([N2]pu*10^-PC)_x0001_N35_x0001_O34_x0001_Value_x0001__x0002__x0002__x0002__x0002__x0002__x0002__x0002__x0004__x0002__x0002__x0002__x0001__x0002__x0002__x0002__x0019__x0002__x0002__x0002_%_x0002__x0002__x0002_[N3]pu=Poisson([N2]pu*10^-PC) / Value_x0001__x0002__x0002__x0002__x0002__x0002__x0002__x0002__x0002__x0002__x0002__x0002__x0002__x0002__x0002__x0002__x0002__x0002__x0002__x0002__x0003__x0002__x0002__x0002_E36_x0012__x0002__x0002__x0002_=RiskLognorm(5;10)_x0010__x0002__x0002__x0002_D*_x0001_D36_x0001_E34_x0001_Value_x0001__x0002__x0002__x0002__x0002__x0002__x0002__x0002__x0005__x0002__x0002__x0002__x0001__x0002__x0002__x0002__x0012__x0002__x0002__x0002__x0006__x0002__x0002__x0002_D* / Value_x0001__x0002__x0002__x0002__x0002__x0004__x0002__x0002__x0002__x0002__x0002__x0002__x0002__x0002__x0002__x0002__x0002__x0002__x0002__x0002__x0002__x0002__x0003__x0002__x0002__x0002_O38_x0014__x0002__x0002__x0002_=1-RiskTarget(O35;0)_x0002__x0002__x0002__x0002__x0002__x0002__x0002__x0002__x0002__x0002__x0002__x0002__x0003__x0002__x0002__x0002_J39_x0012__x0002__x0002__x0002_=RiskNormal(0;E47) _x0002__x0002__x0002_e1 = Normal(0;sd1)_x0001_I39_x0001_J34_x0001_Value_x0001__x0002__x0002__x0002__x0002__x0002__x0002__x0002__x0006__x0002__x0002__x0002__x0001__x0002__x0002__x0002__x0012__x0002__x0002__x0002__x001A__x0002__x0002__x0002_e1 = Normal(0;sd1) / Value_x0001__x0002__x0002__x0002__x0002__x0002__x0002__x0002__x0002__x0002__x0002__x0002__x0002__x0002__x0002__x0002__x0002__x0002__x0002__x0002__x0003__x0002__x0002__x0002_J42_x0012__x0002__x0002__x0002_=RiskNormal(0;E48) _x0002__x0002__x0002_e2 = Normal(0;sd2)_x0001_I42_x0001_J3_x0002__x0004_4_x0001_Value_x0001__x0002__x0002__x0002__x0002__x0002__x0002__x0002__x0007__x0002__x0002__x0002__x0001__x0002__x0002__x0002__x0012__x0002__x0002__x0002__x001A__x0002__x0002__x0002_e2 = Normal(0;sd2) / Value_x0001__x0002__x0002__x0002__x0002__x0002__x0002__x0002__x0002__x0002__x0002__x0002__x0002__x0002__x0002__x0002__x0002__x0002__x0002__x0002__x0003__x0002__x0002__x0002_E56_x0014__x0002__x0002__x0002_=RiskUniform(48;192)_x0011__x0002__x0002__x0002_lag_x0001_D56_x0001_E55_x0001_Value_x0001__x0002__x0002__x0002__x0002__x0002__x0002__x0002__x0008__x0002__x0002__x0002__x0001__x0002__x0002__x0002__x0014__x0002__x0002__x0002__x000B__x0002__x0002__x0002_lag / Value_x0001__x0002__x0002__x0002__x0002__x0002__x0002__x0002__x0002__x0002__x0002__x0002__x0002__x0002__x0002__x0002__x0002__x0002__x0002__x0002__x0003__x0002__x0002__x0002_O56k_x0002__x0002__x0002_=RiskOutput(M56)+ SI(E59&lt;E56;O35;SI(O35*EXP(J56*(E59-E56)_x0002__x0004_)&gt;10000000000;10000000000;O35*EXP(J56*(E59-E56))))_x0002__x0002__x0002__x0002__x0002__x0002__x0002__x0002__x0001__x0002__x0002__x0002__x0002__x0002__x0002__x0002__x0001__x0002__x0002__x0002__x0010__x0002__x0002__x0002__x0002__x0002__x0002__x0002_-_x0002__x0002__x0002_Microbial load per product unit after storage_x0002__x0002__x0002__x0002__x0002__x0002__x0002__x0002__x0002__x0002_ÿÿÿÿÿÿÿÿÿÿÿÿÿÿÿÿÿÿÿÿÿÿÿÿÿÿÿÿÿÿÿÿÿÿÿÿÿÿÿÿÿÿ_x0002__x0002__x0003__x0002__x0002__x0002_E577_x0002__x0002__x0002_=RiskOutput("Storage temperature (°C)")+RiskNormal(6;2)_x000F__x0002__x0002__x0002_T_x0004__x0005__x0001_D57_x0001_E55_x0001_Value_x0001__x0004__x0004__x0004__x0001__x0004__x0004__x0004_	_x0004__x0004__x0004_(_x0004__x0004__x0004_7_x0004__x0004__x0004_	_x0004__x0004__x0004_T / Value_x0001__x0004__x0004__x0004__x0004__x0004__x0004__x0004__x0004__x0004__x0004__x0004__x0004__x0004__x0004__x0004__x0004__x0004__x0004__x0004__x0001__x0004__x0004__x0004__x0001__x0004__x0004__x0004_'_x0004__x0004__x0004__x0004__x0004__x0004__x0004__x0018__x0004__x0004__x0004_Storage temperature (°C)_x0004__x0004__x0004__x0004__x0004__x0004__x0004__x0004__x0004__x0004_ÿÿÿÿÿÿÿÿÿÿÿÿÿÿÿÿÿÿÿÿÿÿÿÿÿÿÿÿÿÿÿÿÿÿÿÿÿÿÿÿÿÿ_x0004__x0004__x0003__x0004__x0004__x0004_O58(_x0004__x0004__x0004_=RiskOutput(M57)++SI(O57=0;-10;LOG(O57))_x0004__x0004__x0004__x0004__x0004__x0004__x0004__x0004__x0001__x0004__x0004__x0004__x0002__x0004__x0004__x0004__x0001__x0004__x0004__x0004__x0010__x0004__x0004__x0004__x0004__x0004__x0004__x0004_7_x0004__x0004__x0004_Micr_x0002__x0004_obial concentration in a product unit after storage_x0002__x0002__x0002__x0002__x0002__x0002__x0002__x0002__x0002__x0002_ÿÿÿÿÿÿÿÿÿÿÿÿÿÿÿÿÿÿÿÿÿÿÿÿÿÿÿÿÿÿÿÿÿÿÿÿÿÿÿÿÿÿ_x0002__x0002__x0003__x0002__x0002__x0002_J59_x0012__x0002__x0002__x0002_=RiskNormal(0;E65) _x0002__x0002__x0002_eµ = Normal(0;sdµ)_x0001_I59_x0001_J55_x0001_Value_x0001__x0002__x0002__x0002__x0002__x0002__x0002__x0002__x0004__x0002__x0002__x0002__x0001__x0002__x0002__x0002__x0012__x0002__x0002__x0002__x001A__x0002__x0002__x0002_eµ = Normal(0;sdµ) / Value_x0001__x0002__x0002__x0002__x0002__x0002__x0002__x0002__x0002__x0002__x0002__x0002__x0002__x0002__x0002__x0002__x0002__x0002__x0002__x0002__x0003__x0002__x0002__x0002_O59_x0014__x0002__x0002__x0002_=_x0004__x0005_1-RiskTarget(O56;0)_x0004__x0004__x0004__x0004__x0004__x0004__x0004__x0004__x0004__x0004__x0004__x0004__x0003__x0004__x0004__x0004_O60_x0015__x0004__x0004__x0004_= 1-RiskTarget(O58;5)_x0004__x0004__x0004__x0004__x0004__x0004__x0004__x0004__x0004__x0004__x0004__x0004__x0003__x0004__x0004__x0004_E61_x0012__x0004__x0004__x0004_=RiskNormal(4;0.2)_x0012__x0004__x0004__x0004_Tmin_x0001_D61_x0001_E55_x0001_Value_x0001__x0004__x0004__x0004__x0004__x0004__x0004__x0004__x000B__x0004__x0004__x0004__x0001__x0004__x0004__x0004__x0012__x0004__x0004__x0004__x000C__x0004__x0004__x0004_Tmin / Value_x0001__x0004__x0004__x0004__x0004__x0004__x0004__x0004__x0004__x0004__x0004__x0004__x0004__x0004__x0004__x0004__x0004__x0004__x0004__x0004__x0003__x0004__x0004__x0004_RM2_x0001__x0004__x0004__x0004__x0002__x0004__x0004__x0004_G7_x0011__x0004__x0004__x0004_=RiskLognorm(1;1)_x000F__x0004__x0004__x0004_13/07/2010_x0001_C7_x0001__x0001__x0001__x0004__x0004__x0004__x0004__x0004__x0004__x0004__x000C__x0004__x0004__x0004__x0001__x0002__x0003__x0002__x0002__x0002__x0011__x0002__x0002__x0002__x0003__x0002__x0002__x0002_13/07/2010_x0001__x0002__x0002__x0002__x0002__x0002__x0002__x0002__x0002__x0002__x0002__x0002__x0002__x0002__x0002__x0002__x0002__x0002__x0002__x0002__x0011__x0002__x0002__x0002_scenario analysis_x0002__x0002__x0002__x0002__x0011__x0002__x0002__x0002_sensitivity index_x0002__x0002__x0002__x0002_	_x0002__x0002__x0002_Classeur3_x0001__x0002__x0002__x0002__x0007__x0002__x0002__x0002_Données_x0002__x0002__x0002__x0002__x0005__x0002__x0002__x0002_'_x0002__x0002__x0002_'[QMEA_Model.xlsx]Process_input_eq'!O10'_x0002__x0002__x0002_'[QMEA_Model.xlsx]Process_input_eq'!O24'_x0002__x0002__x0002_'[QMEA_Model.xlsx]Process_input_eq'_x0002__x0004_!O35'_x0002__x0002__x0002_'[QMEA_Model.xlsx]Process_input_eq'!O56'_x0002__x0002__x0002_'[QMEA_Model.xlsx]Process_input_eq'!O58_x0001__x0002__x0002__x0002__x0005__x0002__x0002__x0002_Sim 1_x0002__x0002__x0002__x0002__x0002__x0002__x0008__x0002__x0002__x0002_SA1QD1BZ_x0003__x0002__x0002__x0002__x0006__x0002__x0002__x0002__x000B__x0002__x0002__x0008_ð_x0006__x0002__x0002__x0002_	_x0002__x0002__x0002_@_x0006__x0002__x0002__x0002__x000B__x0002__x0002__x0008_ð_x0002__x0002__x0001__x0002__x0002__x0002__x0002__x0002_T46ZT21QM9IQQTJ8KIWNV13Q_x0002__x0002__x0002_ÿÿÿÿ_x0002__x0002_ÿÿÿÿ_x0002__x0002__x0002__x0002_ÿÿÿÿ_x0002__x0002_ÿÿÿÿ_x0002__x0002__x0002__x0002_ÿÿÿÿ_x0002__x0002_ÿÿÿÿ_x0002__x0002__x0002__x0002_ÿÿÿÿ_x0002__x0002_ÿÿÿÿ_x0002__x0002_ÿÿÿÿ_x0002__x0002__x0001__x0005_ÿÿ_x0001__x0001_ÿÿÿÿÿÿ_x0001__x0001_ÿÿ_x0001__x0001_ÿÿÿÿ_x0001__x0001__x0001__x0001__x0001__x0001_ÿÿÿÿ_x0001__x0001_ÿÿÿÿ_x0001__x0010_'_x0001__x0001__x0005__x000B__x0001__x0001__x0001__x0003__x0001__x0001__x0010__x0002__x0001__x0001__x0001__x0001__x000F__x0001__x0001_QMEA_Model.xlsx_x0018__x0001__x0001__x0001_T46ZT21QM9IQQTJ8KIWNV13Q_x0008__x0001__x0001__x0001__x0001_	_x0001__x0001_senseInfo_x0001__x0001__x0001__x0001__x0001__x0015__x0001__x0001_RiskSerializationData_x0001__x0001__x0001__x0001__x0001__x000C__x0001__x0001_goalSeekInfo_x0001__x0001__x0001__x0001__x0001__x0014__x0001__x0001__@RISKFitInformation_x0001__x0001__x0001__x0001__x0001__x0010__x0001__x0001_Process_input_eq_x0013__x0001__x0001__x0001__x0001_	_x0001__x0001__x0001__x0004__x0001__x0011__x0001__x0001_=RiskUniform_x0002__x0003_(0;5)_x0012__x0002__x0002_[RM1]_x0001_D10_x0001_E9_x0001_Value_x0002__x0001__x0002__x0002__x0002__x0002__x0002__x0002__x0002__x0002__x0001__x0002__x0002__x0002__x0011__x0002__x0002__x0002__x0002__x0002__x0002__x0001__x0002_ÿÿÿÿ_x0002__x0002__x0002__x0002__x0002__x0002__x0002__x0002__x0002__x0002__x0002__x0002__x0002__x0002__x0002__x0002__x0002__x000B__x0002__x0002__x0002__x0004__x0002__x0011__x0002__x0002_=RiskLognorm(1;1)_x0012__x0002__x0002_[RM2]_x0001_D12_x0001_E9_x0001_Value_x0002__x0001__x0002__x0002__x0002__x0002__x0001__x0002__x0002__x0002__x0001__x0002__x0002__x0002__x0011__x0002__x0002__x0002__x0002__x0002__x0002__x0001__x0002_ÿÿÿÿ_x0002__x0002__x0002__x0002__x0002__x0002__x0002__x0002__x0002__x0002__x0002__x0002__x0002__x0002__x0002__x0002__x0002__x000C__x0002__x0002__x0002__x000E__x0002__x0014__x0002__x0002_=1-RiskTarget(O10;0)_x0002__x0002__x0002__x0002__x0002__x0002__x0002__x0002__x0002__x0002__x0002__x0002__x0002__x000D__x0002__x0002__x0002__x0004__x0002_&amp;_x0002__x0002_=RiskPertAlt(5%;4;"m. li_x0004__x0005_kely";5;95%;6)_x0012__x0004__x0004_[RM3]_x0001_D14_x0001_E9_x0001_Value_x0004__x0001__x0004__x0004__x0004__x0004__x0002__x0004__x0004__x0004__x0001__x0004__x0004__x0004_&amp;_x0004__x0004__x0004__x0004__x0004__x0004__x0001__x0004_ÿÿÿÿ_x0004__x0004__x0004__x0004__x0004__x0004__x0004__x0004__x0004__x0004__x0004__x0004__x0004__x0004__x0004__x0004__x0004__x0017__x0004__x0004__x0004__x000E__x0004__x0015__x0004__x0004_=RiskPoisson(O10/J24)%_x0004__x0004_[N2]pu=Poisson(N1/Nbpu)_x0001_N24_x0001_O23_x0001_Value_x0004__x0001__x0004__x0004__x0004__x0004__x0003__x0004__x0004__x0004__x0001__x0004__x0004__x0004__x0015__x0004__x0004__x0004__x0004__x0004__x0004__x0001__x0004_ÿÿÿÿ_x0004__x0004__x0004__x0004__x0004__x0004__x0004__x0004__x0004__x0004__x0004__x0004__x0004__x0004__x0004__x0004__x0004__x001A__x0004__x0004__x0004__x000E__x0004__x0014__x0004__x0004_=1-RiskTarget(O24;0)_x0004__x0004__x0004__x0004__x0004__x0004__x0004__x0004__x0004__x0004__x0004__x0004__x0004_"_x0004__x0002__x0003__x0002__x0002__x000E__x0002__x0019__x0002__x0002_=RiskPoisson(O24*10^-J35)+_x0002__x0002_[N3]pu=Poisson([N2]pu*10^-PC)_x0001_N35_x0001_O34_x0001_Value_x0002__x0001__x0002__x0002__x0002__x0002__x0004__x0002__x0002__x0002__x0001__x0002__x0002__x0002__x0019__x0002__x0002__x0002__x0002__x0002__x0002__x0001__x0002_ÿÿÿÿ_x0002__x0002__x0002__x0002__x0002__x0002__x0002__x0002__x0002__x0002__x0002__x0002__x0002__x0002__x0002__x0002__x0002_#_x0002__x0002__x0002__x0004__x0002__x0012__x0002__x0002_=RiskLognorm(5;10)_x0010__x0002__x0002_D*_x0001_D36_x0001_E34_x0001_Value_x0002__x0001__x0002__x0002__x0002__x0002__x0005__x0002__x0002__x0002__x0001__x0002__x0002__x0002__x0012__x0002__x0002__x0002__x0002__x0002__x0002__x0001__x0002_ÿÿÿÿ_x0002__x0002__x0002__x0002__x0002__x0002__x0002__x0002__x0002__x0002__x0002__x0002__x0002__x0002__x0002__x0002__x0002_%_x0002__x0002__x0002__x000E__x0002__x0014__x0002__x0002_=1-RiskTarget(O3_x0002__x0004_5;0)_x0002__x0002__x0002__x0002__x0002__x0002__x0002__x0002__x0002__x0002__x0002__x0002__x0002_&amp;_x0002__x0002__x0002_	_x0002__x0012__x0002__x0002_=RiskNormal(0;E47) _x0002__x0002__x0002_µ_x0003_1_x0002_ _x0002_=_x0002_ _x0002_N_x0002_o_x0002_r_x0002_m_x0002_a_x0002_l_x0002_(_x0002_0_x0002_;_x0002_s_x0002_d_x0002_1_x0002_)_x0002__x0001__x0002_I_x0002_3_x0002_9_x0002__x0001__x0002_J_x0002_3_x0002_4_x0002__x0001__x0002_V_x0002_a_x0002_l_x0002_u_x0002_e_x0002__x0002__x0001__x0002__x0002__x0002__x0002__x0006__x0002__x0002__x0002__x0001__x0002__x0002__x0002__x0012__x0002__x0002__x0002__x0002__x0002__x0002__x0001__x0002_ÿÿÿÿ_x0002__x0002__x0002__x0002__x0002__x0002__x0002__x0002__x0002__x0002__x0002__x0002__x0002__x0002__x0002__x0002__x0002_)_x0002__x0002__x0002_	_x0002__x0012__x0002__x0002_=RiskNormal(0;E48) _x0002__x0002__x0002_µ_x0003_2_x0002_ _x0002_=_x0002_ _x0002_N_x0002_o_x0002_r_x0002_m_x0002_a_x0002_l_x0002_(_x0002_0_x0002_;_x0002_s_x0002_d_x0002_2_x0002_)_x0002__x0001__x0002_I_x0002_4_x0002_2_x0002__x0001__x0002_J_x0002_3_x0002_4_x0002__x0001__x0002_V_x0002_a_x0002__x0003__x0002_l_x0002_u_x0002_e_x0002__x0002__x0001__x0002__x0002__x0002__x0002__x0007__x0002__x0002__x0002__x0001__x0002__x0002__x0002__x0012__x0002__x0002__x0002__x0002__x0002__x0002__x0001__x0002_ÿÿÿÿ_x0002__x0002__x0002__x0002__x0002__x0002__x0002__x0002__x0002__x0002__x0002__x0002__x0002__x0002__x0002__x0002__x0002_7_x0002__x0002__x0002__x0004__x0002__x0014__x0002__x0002_=RiskUniform(48;192)_x0011__x0002__x0002_lag_x0001_D56_x0001_E55_x0001_Value_x0002__x0001__x0002__x0002__x0002__x0002__x0008__x0002__x0002__x0002__x0001__x0002__x0002__x0002__x0014__x0002__x0002__x0002__x0002__x0002__x0002__x0001__x0002_ÿÿÿÿ_x0002__x0002__x0002__x0002__x0002__x0002__x0002__x0002__x0002__x0002__x0002__x0002__x0002__x0002__x0002__x0002__x0002_7_x0002__x0002__x0002__x000E__x0002_k_x0002__x0002_=RiskOutput(M56)+ SI(E59&lt;E56;O35;SI(O35*EXP(J56*(E59-E56))&gt;10000000000;10000000000;O35_x0002__x0003_*EXP(J56*(E59-E56))))_x0002__x0002__x0002__x0002__x0002__x0002__x0002__x0002__x0001__x0002__x0002__x0002__x0002__x0002__x0002__x0002__x0002__x0001__x0002__x0002__x0002__x0010__x0002__x0002__x0002__x0002__x0002_-_x0002__x0002_Microbial load per product unit after storage_x0002__x0002__x0002__x0002__x0002__x0002__x0002__x0002_ÿÿÿÿÿÿÿÿÿÿÿÿÿÿÿÿÿÿÿÿÿÿÿÿÿÿÿÿÿÿÿÿÿÿÿÿÿÿÿÿÿÿ_x0002_ÿÿ_x0002_8_x0002__x0002__x0002__x0004__x0002_7_x0002__x0002_=RiskOutput("Storage temperature (°C)")+RiskNormal(6;2)_x000F__x0002__x0002_T_x0001_D57_x0001_E55_x0001_Value_x0002__x0001__x0002__x0002__x0002__x0002_	_x0002__x0002__x0002_(_x0002__x0002__x0002_7_x0003__x0004__x0003__x0003__x0003__x0003__x0003__x0003__x0001__x0003_ÿÿÿÿ_x0003__x0003__x0003__x0003__x0003__x0003__x0003__x0003__x0003__x0003__x0003__x0003__x0001__x0003__x0003__x0003__x0003__x0001__x0003__x0003__x0003__x0001__x0003__x0003__x0003_'_x0003__x0003__x0003__x0003__x0003__x0018__x0003__x0003_Storage temperature (°C)_x0003__x0003__x0003__x0003__x0003__x0003__x0003__x0003_ÿÿÿÿÿÿÿÿÿÿÿÿÿÿÿÿÿÿÿÿÿÿÿÿÿÿÿÿÿÿÿÿÿÿÿÿÿÿÿÿÿÿ_x0003_ÿÿ_x0003_9_x0003__x0003__x0003__x000E__x0003_(_x0003__x0003_=RiskOutput(M57)++SI(O57=0;-10;LOG(O57))_x0003__x0003__x0003__x0003__x0003__x0003__x0003__x0003__x0001__x0003__x0003__x0003__x0003__x0002__x0003__x0003__x0003__x0001__x0003__x0003__x0003__x0010__x0003__x0003__x0003__x0003__x0003_7_x0003__x0003_Microbial concentration in a product un_x0002__x0004_it after storage_x0002__x0002__x0002__x0002__x0002__x0002__x0002__x0002_ÿÿÿÿÿÿÿÿÿÿÿÿÿÿÿÿÿÿÿÿÿÿÿÿÿÿÿÿÿÿÿÿÿÿÿÿÿÿÿÿÿÿ_x0002_ÿÿ_x0002_:_x0002__x0002__x0002_	_x0002__x0012__x0002__x0002_=RiskNormal(0;E65) _x0002__x0002__x0002_µ_x0003_µ_x0002_ _x0002_=_x0002_ _x0002_N_x0002_o_x0002_r_x0002_m_x0002_a_x0002_l_x0002_(_x0002_0_x0002_;_x0002_s_x0002_d_x0002_µ_x0002_)_x0002__x0001__x0002_I_x0002_5_x0002_9_x0002__x0001__x0002_J_x0002_5_x0002_5_x0002__x0001__x0002_V_x0002_a_x0002_l_x0002_u_x0002_e_x0002__x0002__x0001__x0002__x0002__x0002__x0002__x0004__x0002__x0002__x0002__x0001__x0002__x0002__x0002__x0012__x0002__x0002__x0002__x0002__x0002__x0002__x0001__x0002_ÿÿÿÿ_x0002__x0002__x0002__x0002__x0002__x0002__x0002__x0002__x0002__x0002__x0002__x0002__x0002__x0002__x0002__x0002__x0002_:_x0002__x0002__x0002__x000E__x0002__x0014__x0002__x0002_=1-RiskTarget(O56;0)_x0002__x0002__x0002__x0002__x0002__x0002__x0005__x0002__x0002__x0002__x0002__x0002__x0002__x0002__x0002_;_x0002__x0002__x0002__x000E__x0002__x0015__x0002__x0002_= 1-RiskTarget(O58;5)_x0002__x0002__x0002__x0002__x0002__x0002__x0002__x0002__x0002__x0002__x0002__x0002__x0002_&lt;_x0002__x0002__x0002__x0004__x0002__x0012__x0002__x0002_=RiskNormal(4;0.2)_x0012__x0002__x0002_Tmin_x0001_D61_x0001_E55_x0001_Value_x0002__x0001__x0002__x0002__x0002__x0002__x000B__x0002__x0002__x0002__x0001__x0002__x0002__x0002__x0012__x0002__x0002__x0002__x0002__x0002__x0002__x0001__x0002_ÿÿÿÿ_x0002__x0002__x0002__x0002__x0002__x0002__x0002__x0002__x0002__x0002__x0002__x0002__x0002__x0002__x0002__x0002__x0002__x0003__x0002__x0002_RM2_x0001__x0002__x0002__x0002__x0002__x0006__x0002__x0002__x0002__x0006__x0002__x0011__x0002__x0002_=RiskLognorm(1;1)_x000F__x0002__x0002_13/07/2010_x0001_C7_x0001__x0001__x0002__x0001__x0002__x0002__x0002__x0002__x000C__x0002__x0002__x0002__x0001__x0002__x0002__x0002__x0011__x0002__x0002__x0002__x0002__x0002__x0002__x0001__x0002_ÿÿÿÿ_x0002__x0002__x0002__x0002__x0002__x0002__x0002__x0002__x0002__x0002__x0002__x0002__x0008__x0002__x0002__x0002__x0002__x0002__x0002__x0011__x0002__x0002_scenario analysis_x0002__x0002__x0002__x0002__x0002__x0011__x0002__x0002_sensitivity index_x0002__x0002__x0002__x0002__x0002_	_x0002__x0002_Classeur3_x0002__x0002__x0002__x0002__x0001__x0002__x0002__x0002__x0002__x0007__x0002__x0002_Données_x0002__x0002__x0002__x0002__x000D__x0002__x0002__x0002__x0002__x0002__x0002__x0002__x0003__x0002__x0002__x0002__x0005__x0002__x0002__x0002__x000D__x0002__x0002__x0002__x0002__x0002__x0004__x0002__x0002__x0002__x0002__x0002__x0002__x0002__x0002__x0002__x0004__x0002__x0001__x0002__x0002__x0002__x0002__x0002__x0002__x0002__x0004__x0002__x0003__x0002__x0002__x0002__x0002__x0002__x0002__x0002__x0004__x0002__x0004__x0002__x0002__x0002__x0002__x0002__x0002__x0002__x0004__x0002__x0006__x0002__x0002__x0002__x0002__x0002__x0002__x0002__x0004__x0002__x0007__x0002__x0002__x0002__x0002__x0002__x0002__x0002__x0004__x0002_	_x0002__x0002__x0002__x0002__x0002__x0002__x0002__x0004__x0002__x0008__x0002__x0002__x0002__x0002__x0002__x0002__x0002__x0004__x0002__x000B__x0002__x0002__x0002__x0002__x0002__x0002__x0002__x0004__x0002__x000D__x0002__x0002__x0002__x0002__x0002__x0002__x0002__x0004__x0002__x000F__x0002__x0002__x0002__x0002__x0002__x0002__x0002__x0004__x0002__x0012__x0002__x0002__x0002__x0002__x0002__x0002__x0002__x0005__x0002__x0002__x0002__x0002__x0002__x0002__x0002__x0003__x0002__x0002__x0002__x0002__x0002__x0002__x0003__x0004__x0002__x000C__x0002__x0002__x0002__x0002__x0002__x0002__x0002__x0004__x0002__x000D__x0002__x0002__x0002__x0002__x0002__x0002__x0002__x0004__x0002__x000E__x0002__x0002__x0002__x0002__x0002__x0002__x0002__x0002__x0002__x0005__x0002__x0002__x0002__x0002__x0002__x0002__x0004__x0002_	_x0002__x0002__x0002__x000E__x0002__x0002__x0002__x0002__x0004__x0002__x0017__x0002__x0002__x0002__x000E__x0002__x0002__x0002__x0002__x0004__x0002_"_x0002__x0002__x0002__x000E__x0002__x0002__x0002__x0002__x0004__x0002_7_x0002__x0002__x0002__x000E__x0002__x0002__x0002__x0002__x0004__x0002_9_x0002__x0002__x0002__x000E__x0002__x0012_'_x0002__x0002_t_x0002__x0002__x0002_ÿÿÿÿÿÿÿÿÿÿÿÿÿÿÿÿÿÿÿÿÿÿÿÿÿÿÿÿÿÿÿÿÿÿÿÿÿÿÿÿÿÿÿÿÿÿÿÿÿÿÿÿÿÿÿÿÿÿÿÿÿÿÿÿÿÿÿÿÿÿÿÿÿÿÿÿÿÿÿÿÿÿÿÿÿÿÿÿÿÿÿÿÿÿÿÿÿÿÿÿÿÿÿÿ_x0002__x0002__x0002__x0002__x0011_'_x0002__x0002__x000C__x0002__x0002__x0002__x0001__x0002__x0002__x0002__x0013_'_x0002__x0002__x0010__x0002__x0002__x0002__x0001__x0002__x0002__x0002_P\T_x0001__x0002__x0002_ÿÿÿÿ</t>
  </si>
  <si>
    <t>4849304d6722f330ffbdff03966ae5c00|1|177147|bb1d2d0b14eeb961840bba9128af7681</t>
  </si>
  <si>
    <t>GF1_rK0qDwEADgC6AAwjACYANwBKAF4AXwBtAHsAlAC2ALAAKgD//wAAAAAAAQQAAAAAAzAuMAAAAAENW1JNMl0gLyBWYWx1ZQEAAQEQAAIAAQpTdGF0aXN0aWNzAwEBAP8BAQEBAQABAQEABAAAAAEBAQEBAAEBAQAEAAAAAX8AABMADExvZ25vcm0oMTsxKQAAJQECAJwApgABAQIBmpmZmZmZqT8AAGZmZmZmZu4/AAAFAAEBAQABAQEA</t>
  </si>
  <si>
    <t>GF1_rK0qDwEADgDwAAwjACYAOwBoAHwAfQCLAJkAygDsAOYAKgD//wAAAAAAAQQAAAAAB0dlbmVyYWwAAAABCjEzLzA3LzIwMTABHUNvbXBhcmFpc29uIGF2ZWMgTG9nbm9ybSgxOzEpAQEQAAIAAQpTdGF0aXN0aWNzAwEBAP8BAQEBAQABAQEABAAAAAEBAQEBAAEBAQAEAAAAAqAAArUAABEACjEzLzA3LzIwMTAAAC8BAgACABMADExvZ25vcm0oMTsxKQEBJQECANIA3AABAQIBmpmZmZmZqT8AAGZmZmZmZu4/AAAFAAEBAQABAQEA</t>
  </si>
  <si>
    <t>FIT_772C1_806BB</t>
  </si>
  <si>
    <t>Ensemble 3</t>
  </si>
  <si>
    <t>GF1_rK0qDwEADgDSAQwjACYANACTAKcAqAC2AMQArAHOAcgBKgD//wAAAAAAAQQAAAAAAAAAAAEoQ29tcGFyYWlzb24gZCdhanVzdGVtZW50IHBvdXIgRW5zZW1ibGUgMwExUmlza0ludmdhdXNzKDAuOTI4ODI7My40OTU5MztSaXNrU2hpZnQoMC4wMTE3MzkpKQEBEAACAAEKU3RhdGlzdGljcwMBAQD/AQEBAQEAAQEBAAQAAAABAQEBAQABAQEABAAAAArjAAHzAAAEAQAZAQAuAQBDAQBYAQBtAQCCAQCXAQAOAAdFbnRyw6llAAAlAQIADwAISW52R2F1c3MAAS8BAgATAAxVbnVzZWQgQ3VydmUAAk8BAgATAAxVbnVzZWQgQ3VydmUAA4wBAgATAAxVbnVzZWQgQ3VydmUABEwBAgATAAxVbnVzZWQgQ3VydmUABTkBAgATAAxVbnVzZWQgQ3VydmUABk4BAgATAAxVbnVzZWQgQ3VydmUAByMBAgATAAxVbnVzZWQgQ3VydmUACCkBAgATAAxVbnVzZWQgQ3VydmUACWABAgC0Ab4BAQECAZqZmZmZmak/AABmZmZmZmbuPwAABQABAQEAAQEBAA==</t>
  </si>
  <si>
    <t>FIT_6BDEA_C6415</t>
  </si>
  <si>
    <t>Ensemble 4</t>
  </si>
  <si>
    <t>GF1_rK0qDwEADgDPAQwjACYANACQAKQApQCzAMEAqQHLAcUBKgD//wAAAAAAAQQAAAAAAAAAAAEoQ29tcGFyYWlzb24gZCdhanVzdGVtZW50IHBvdXIgRW5zZW1ibGUgNAEuUmlza1BlYXJzb241KDUuNjE3ODs1LjA5NDtSaXNrU2hpZnQoLTAuMTA2ODgpKQEBEAACAAEKU3RhdGlzdGljcwMBAQD/AQEBAQEAAQEBAAQAAAABAQEBAQABAQEABAAAAArgAAHwAAABAQAWAQArAQBAAQBVAQBqAQB/AQCUAQAOAAdFbnRyw6llAAAlAQIADwAIUGVhcnNvbjUAAS8BAgATAAxVbnVzZWQgQ3VydmUAAk8BAgATAAxVbnVzZWQgQ3VydmUAA4wBAgATAAxVbnVzZWQgQ3VydmUABEwBAgATAAxVbnVzZWQgQ3VydmUABTkBAgATAAxVbnVzZWQgQ3VydmUABk4BAgATAAxVbnVzZWQgQ3VydmUAByMBAgATAAxVbnVzZWQgQ3VydmUACCkBAgATAAxVbnVzZWQgQ3VydmUACWABAgCxAbsBAQECAZqZmZmZmak/AABmZmZmZmbuPwAABQABAQEAAQEBAA==</t>
  </si>
  <si>
    <t>FIT_A315A_2B718</t>
  </si>
  <si>
    <t>log cfu/g 2</t>
  </si>
  <si>
    <t>GF1_rK0qDwEADgDSAQwjACYANACUAKgAqQC3AMUArAHOAcgBKgD//wAAAAAAAQQAAAAAAAAAAAEpQ29tcGFyYWlzb24gZCdhanVzdGVtZW50IHBvdXIgbG9nIGNmdS9nIDIBMVJpc2tMb2dub3JtKDEuMDAwNDswLjk5NTI5O1Jpc2tTaGlmdCgtMC4wMDE2OTcyKSkBARAAAgABClN0YXRpc3RpY3MDAQEA/wEBAQEBAAEBAQAEAAAAAQEBAQEAAQEBAAQAAAAK5AAB9AAABAEAGQEALgEAQwEAWAEAbQEAggEAlwEADgAHRW50csOpZQAAJQECAA4AB0xvZ25vcm0AAS8BAgATAAxVbnVzZWQgQ3VydmUAAk8BAgATAAxVbnVzZWQgQ3VydmUAA4wBAgATAAxVbnVzZWQgQ3VydmUABEwBAgATAAxVbnVzZWQgQ3VydmUABTkBAgATAAxVbnVzZWQgQ3VydmUABk4BAgATAAxVbnVzZWQgQ3VydmUAByMBAgATAAxVbnVzZWQgQ3VydmUACCkBAgATAAxVbnVzZWQgQ3VydmUACWABAgC0Ab4BAQECAZqZmZmZmak/AABmZmZmZmbuPwAABQABAQEAAQEBAA==</t>
  </si>
  <si>
    <t>FIT_9748_8AF86</t>
  </si>
  <si>
    <t>log cfu/g 3</t>
  </si>
  <si>
    <t>GF1_rK0qDwEADgDUAQwjACYANACVAKkAqgC4AMYArgHQAcoBKgD//wAAAAAAAQQAAAAAAAAAAAEpQ29tcGFyYWlzb24gZCdhanVzdGVtZW50IHBvdXIgbG9nIGNmdS9nIDMBMlJpc2tJbnZnYXVzcygwLjkxNDk3OzEuNDE0NzU7Umlza1NoaWZ0KC0wLjA2MDEzOCkpAQEQAAIAAQpTdGF0aXN0aWNzAwEBAP8BAQEBAQABAQEABAAAAAEBAQEBAAEBAQAEAAAACuUAAfUAAAYBABsBADABAEUBAFoBAG8BAIQBAJkBAA4AB0VudHLDqWUAACUBAgAPAAhJbnZHYXVzcwABLwECABMADFVudXNlZCBDdXJ2ZQACTwECABMADFVudXNlZCBDdXJ2ZQADjAECABMADFVudXNlZCBDdXJ2ZQAETAECABMADFVudXNlZCBDdXJ2ZQAFOQECABMADFVudXNlZCBDdXJ2ZQAGTgECABMADFVudXNlZCBDdXJ2ZQAHIwECABMADFVudXNlZCBDdXJ2ZQAIKQECABMADFVudXNlZCBDdXJ2ZQAJYAECALYBwAEBAQIBmpmZmZmZqT8AAGZmZmZmZu4/AAAFAAEBAQABAQEA</t>
  </si>
  <si>
    <t>FIT_88CDD_91FA7</t>
  </si>
  <si>
    <t>log cfu/g 4</t>
  </si>
  <si>
    <t>GF1_rK0qDwEADgDRAQwjACYANACTAKcAqAC2AMQAqwHNAccBKgD//wAAAAAAAQQAAAAAAAAAAAEpQ29tcGFyYWlzb24gZCdhanVzdGVtZW50IHBvdXIgbG9nIGNmdS9nIDQBMFJpc2tMb2dub3JtKDEuMDExMTsxLjAxMzI7Umlza1NoaWZ0KC0wLjAwMTk4NTkpKQEBEAACAAEKU3RhdGlzdGljcwMBAQD/AQEBAQEAAQEBAAQAAAABAQEBAQABAQEABAAAAArjAAHzAAADAQAYAQAtAQBCAQBXAQBsAQCBAQCWAQAOAAdFbnRyw6llAAAlAQIADgAHTG9nbm9ybQABLwECABMADFVudXNlZCBDdXJ2ZQACTwECABMADFVudXNlZCBDdXJ2ZQADjAECABMADFVudXNlZCBDdXJ2ZQAETAECABMADFVudXNlZCBDdXJ2ZQAFOQECABMADFVudXNlZCBDdXJ2ZQAGTgECABMADFVudXNlZCBDdXJ2ZQAHIwECABMADFVudXNlZCBDdXJ2ZQAIKQECABMADFVudXNlZCBDdXJ2ZQAJYAECALMBvQEBAQIBmpmZmZmZqT8AAGZmZmZmZu4/AAAFAAEBAQABAQEA</t>
  </si>
  <si>
    <t>FIT_2E7BF_971D8</t>
  </si>
  <si>
    <t>Ensemble 5</t>
  </si>
  <si>
    <t>GF1_rK0qDwEADgDQAQwjACYANACSAKYApwC1AMMAqgHMAcYBKgD//wAAAAAAAQQAAAAAAAAAAAEoQ29tcGFyYWlzb24gZCdhanVzdGVtZW50IHBvdXIgRW5zZW1ibGUgNQEwUmlza0xvZ25vcm0oMS4wOTM5OzEuMTY2MTtSaXNrU2hpZnQoLTAuMDA0MTkxNikpAQEQAAIAAQpTdGF0aXN0aWNzAwEBAP8BAQEBAQABAQEABAAAAAEBAQEBAAEBAQAEAAAACuIAAfIAAAIBABcBACwBAEEBAFYBAGsBAIABAJUBAA4AB0VudHLDqWUAACUBAgAOAAdMb2dub3JtAAEvAQIAEwAMVW51c2VkIEN1cnZlAAJPAQIAEwAMVW51c2VkIEN1cnZlAAOMAQIAEwAMVW51c2VkIEN1cnZlAARMAQIAEwAMVW51c2VkIEN1cnZlAAU5AQIAEwAMVW51c2VkIEN1cnZlAAZOAQIAEwAMVW51c2VkIEN1cnZlAAcjAQIAEwAMVW51c2VkIEN1cnZlAAgpAQIAEwAMVW51c2VkIEN1cnZlAAlgAQIAsgG8AQEBAgGamZmZmZmpPwAAZmZmZmZm7j8AAAUAAQEBAAEBAQA=</t>
  </si>
  <si>
    <t>Carrot - RM2</t>
  </si>
  <si>
    <t>FIT_3568C_97285</t>
  </si>
  <si>
    <t>log cfu/g 5</t>
  </si>
  <si>
    <t>GF1_rK0qDwEADgDRAQwjACYANACTAKcAqAC2AMQAqwHNAccBKgD//wAAAAAAAQQAAAAAAAAAAAEpQ29tcGFyYWlzb24gZCdhanVzdGVtZW50IHBvdXIgbG9nIGNmdS9nIDUBMFJpc2tMb2dub3JtKDEuMDIwMzsxLjAwOTE7Umlza1NoaWZ0KC0wLjAwMjYwNTcpKQEBEAACAAEKU3RhdGlzdGljcwMBAQD/AQEBAQEAAQEBAAQAAAABAQEBAQABAQEABAAAAArjAAHzAAADAQAYAQAtAQBCAQBXAQBsAQCBAQCWAQAOAAdFbnRyw6llAAAlAQIADgAHTG9nbm9ybQABLwECABMADFVudXNlZCBDdXJ2ZQACTwECABMADFVudXNlZCBDdXJ2ZQADjAECABMADFVudXNlZCBDdXJ2ZQAETAECABMADFVudXNlZCBDdXJ2ZQAFOQECABMADFVudXNlZCBDdXJ2ZQAGTgECABMADFVudXNlZCBDdXJ2ZQAHIwECABMADFVudXNlZCBDdXJ2ZQAIKQECABMADFVudXNlZCBDdXJ2ZQAJYAECALMBvQEBAQIBmpmZmZmZqT8AAGZmZmZmZu4/AAAFAAEBAQABAQEA</t>
  </si>
  <si>
    <t>FIT_E6210_8E50C</t>
  </si>
  <si>
    <t>log cfu/g 6</t>
  </si>
  <si>
    <t>GF1_rK0qDwEADgC7AQwjACYANAB9AJEAkgCgAK4AlQG3AbEBKgD//wAAAAAAAQQAAAAAAAAAAAEpQ29tcGFyYWlzb24gZCdhanVzdGVtZW50IHBvdXIgbG9nIGNmdS9nIDYBGlJpc2tMb2dub3JtKDEuMDE4NzsxLjAxNDYpAQEQAAIAAQpTdGF0aXN0aWNzAwEBAP8BAQEBAQABAQEABAAAAAEBAQEBAAEBAQAEAAAACs0AAd0AAO0AAAIBABcBACwBAEEBAFYBAGsBAIABAA4AB0VudHLDqWUAACUBAgAOAAdMb2dub3JtAAEvAQIAEwAMVW51c2VkIEN1cnZlAAJPAQIAEwAMVW51c2VkIEN1cnZlAAOMAQIAEwAMVW51c2VkIEN1cnZlAARMAQIAEwAMVW51c2VkIEN1cnZlAAU5AQIAEwAMVW51c2VkIEN1cnZlAAZOAQIAEwAMVW51c2VkIEN1cnZlAAcjAQIAEwAMVW51c2VkIEN1cnZlAAgpAQIAEwAMVW51c2VkIEN1cnZlAAlgAQIAnQGnAQEBAgGamZmZmZmpPwAAZmZmZmZm7j8AAAUAAQEBAAEBAQA=</t>
  </si>
  <si>
    <t>FIT_F1A7C_EE1B3</t>
  </si>
  <si>
    <t>Ensemble 6</t>
  </si>
  <si>
    <t>GF1_rK0qDwEADgDQAQwjACYANACSAKYApwC1AMMAqgHMAcYBKgD//wAAAAAAAQQAAAAAAAAAAAEoQ29tcGFyYWlzb24gZCdhanVzdGVtZW50IHBvdXIgRW5zZW1ibGUgNgEwUmlza0xvZ25vcm0oMS4wMjAzOzEuMDA5MTtSaXNrU2hpZnQoLTAuMDAyNjA1NykpAQEQAAIAAQpTdGF0aXN0aWNzAwEBAP8BAQEBAQABAQEABAAAAAEBAQEBAAEBAQAEAAAACuIAAfIAAAIBABcBACwBAEEBAFYBAGsBAIABAJUBAA4AB0VudHLDqWUAACUBAgAOAAdMb2dub3JtAAEvAQIAEwAMVW51c2VkIEN1cnZlAAJPAQIAEwAMVW51c2VkIEN1cnZlAAOMAQIAEwAMVW51c2VkIEN1cnZlAARMAQIAEwAMVW51c2VkIEN1cnZlAAU5AQIAEwAMVW51c2VkIEN1cnZlAAZOAQIAEwAMVW51c2VkIEN1cnZlAAcjAQIAEwAMVW51c2VkIEN1cnZlAAgpAQIAEwAMVW51c2VkIEN1cnZlAAlgAQIAsgG8AQEBAgGamZmZmZmpPwAAZmZmZmZm7j8AAAUAAQEBAAEBAQA=</t>
  </si>
  <si>
    <t>6.2.0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</si>
</sst>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0"/>
    <numFmt numFmtId="166" formatCode="0.0"/>
    <numFmt numFmtId="167" formatCode="0.0000"/>
  </numFmts>
  <fonts count="22" x14ac:knownFonts="1">
    <font>
      <sz val="11"/>
      <color theme="1"/>
      <name val="Times New Roman"/>
      <family val="2"/>
    </font>
    <font>
      <sz val="11"/>
      <color theme="1"/>
      <name val="Cambria"/>
      <family val="2"/>
    </font>
    <font>
      <vertAlign val="subscript"/>
      <sz val="11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vertAlign val="superscript"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1"/>
      <name val="Times New Roman"/>
      <family val="1"/>
    </font>
    <font>
      <vertAlign val="subscript"/>
      <sz val="11"/>
      <name val="Times New Roman"/>
      <family val="1"/>
    </font>
    <font>
      <vertAlign val="superscript"/>
      <sz val="11"/>
      <name val="Times New Roman"/>
      <family val="1"/>
    </font>
    <font>
      <sz val="11"/>
      <name val="Symbol"/>
      <family val="1"/>
      <charset val="2"/>
    </font>
    <font>
      <vertAlign val="subscript"/>
      <sz val="11"/>
      <name val="Cambria"/>
      <family val="1"/>
    </font>
    <font>
      <sz val="11"/>
      <name val="Cambria"/>
      <family val="2"/>
    </font>
    <font>
      <vertAlign val="subscript"/>
      <sz val="11"/>
      <name val="Cambria"/>
      <family val="2"/>
    </font>
    <font>
      <sz val="11"/>
      <name val="Times New Roman"/>
      <family val="2"/>
    </font>
    <font>
      <b/>
      <sz val="11"/>
      <color rgb="FFFF0000"/>
      <name val="Cambria"/>
      <family val="1"/>
    </font>
    <font>
      <sz val="11"/>
      <name val="Cambria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50">
    <xf numFmtId="0" fontId="0" fillId="0" borderId="0" xfId="0"/>
    <xf numFmtId="0" fontId="0" fillId="0" borderId="0" xfId="0" quotePrefix="1"/>
    <xf numFmtId="1" fontId="0" fillId="0" borderId="0" xfId="0" applyNumberFormat="1"/>
    <xf numFmtId="2" fontId="0" fillId="0" borderId="0" xfId="0" applyNumberFormat="1"/>
    <xf numFmtId="11" fontId="0" fillId="0" borderId="0" xfId="0" applyNumberFormat="1"/>
    <xf numFmtId="0" fontId="7" fillId="0" borderId="0" xfId="0" applyFont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11" fontId="4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9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right" vertical="center"/>
    </xf>
    <xf numFmtId="166" fontId="4" fillId="0" borderId="0" xfId="0" applyNumberFormat="1" applyFont="1" applyBorder="1" applyAlignment="1">
      <alignment horizontal="right" vertical="center"/>
    </xf>
    <xf numFmtId="2" fontId="4" fillId="0" borderId="0" xfId="0" applyNumberFormat="1" applyFont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10" fontId="4" fillId="0" borderId="0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vertical="center"/>
    </xf>
    <xf numFmtId="0" fontId="4" fillId="2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11" fontId="4" fillId="2" borderId="0" xfId="0" applyNumberFormat="1" applyFont="1" applyFill="1" applyBorder="1" applyAlignment="1">
      <alignment vertical="center"/>
    </xf>
    <xf numFmtId="0" fontId="4" fillId="2" borderId="0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center" vertical="center"/>
    </xf>
    <xf numFmtId="9" fontId="4" fillId="0" borderId="7" xfId="1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10" fontId="4" fillId="0" borderId="0" xfId="1" applyNumberFormat="1" applyFont="1" applyBorder="1" applyAlignment="1">
      <alignment vertical="center"/>
    </xf>
    <xf numFmtId="164" fontId="4" fillId="0" borderId="0" xfId="0" applyNumberFormat="1" applyFont="1" applyBorder="1" applyAlignment="1">
      <alignment horizontal="right" vertical="center"/>
    </xf>
    <xf numFmtId="1" fontId="4" fillId="0" borderId="0" xfId="0" applyNumberFormat="1" applyFont="1" applyBorder="1" applyAlignment="1">
      <alignment vertical="center"/>
    </xf>
    <xf numFmtId="1" fontId="4" fillId="0" borderId="0" xfId="0" applyNumberFormat="1" applyFont="1" applyFill="1" applyBorder="1" applyAlignment="1">
      <alignment vertical="center"/>
    </xf>
    <xf numFmtId="165" fontId="4" fillId="0" borderId="0" xfId="0" applyNumberFormat="1" applyFont="1" applyBorder="1" applyAlignment="1">
      <alignment vertical="center"/>
    </xf>
    <xf numFmtId="167" fontId="4" fillId="0" borderId="0" xfId="0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vertical="center"/>
    </xf>
    <xf numFmtId="0" fontId="10" fillId="0" borderId="4" xfId="0" applyFont="1" applyFill="1" applyBorder="1" applyAlignment="1">
      <alignment vertical="center"/>
    </xf>
    <xf numFmtId="0" fontId="10" fillId="0" borderId="5" xfId="0" applyFont="1" applyBorder="1" applyAlignment="1">
      <alignment vertical="center"/>
    </xf>
    <xf numFmtId="166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166" fontId="10" fillId="0" borderId="0" xfId="0" applyNumberFormat="1" applyFont="1" applyFill="1" applyBorder="1" applyAlignment="1">
      <alignment vertical="center"/>
    </xf>
    <xf numFmtId="1" fontId="10" fillId="0" borderId="0" xfId="0" applyNumberFormat="1" applyFont="1" applyFill="1" applyBorder="1" applyAlignment="1">
      <alignment horizontal="right" vertical="center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2" fontId="10" fillId="0" borderId="0" xfId="0" applyNumberFormat="1" applyFont="1" applyFill="1" applyBorder="1" applyAlignment="1">
      <alignment vertical="center"/>
    </xf>
    <xf numFmtId="10" fontId="10" fillId="0" borderId="0" xfId="1" applyNumberFormat="1" applyFont="1" applyFill="1" applyBorder="1" applyAlignment="1">
      <alignment vertical="center"/>
    </xf>
    <xf numFmtId="167" fontId="10" fillId="0" borderId="0" xfId="0" applyNumberFormat="1" applyFont="1" applyBorder="1" applyAlignment="1">
      <alignment vertical="center"/>
    </xf>
    <xf numFmtId="0" fontId="1" fillId="0" borderId="0" xfId="2" applyAlignment="1">
      <alignment horizontal="center" vertical="center"/>
    </xf>
    <xf numFmtId="0" fontId="15" fillId="0" borderId="0" xfId="2" applyFont="1" applyAlignment="1">
      <alignment horizontal="center" vertical="center"/>
    </xf>
    <xf numFmtId="2" fontId="17" fillId="0" borderId="0" xfId="3" applyNumberFormat="1" applyFont="1" applyAlignment="1">
      <alignment horizontal="center" vertical="center"/>
    </xf>
    <xf numFmtId="2" fontId="17" fillId="0" borderId="0" xfId="1" applyNumberFormat="1" applyFont="1" applyAlignment="1">
      <alignment horizontal="center" vertical="center"/>
    </xf>
    <xf numFmtId="0" fontId="4" fillId="11" borderId="0" xfId="0" applyFont="1" applyFill="1" applyBorder="1" applyAlignment="1">
      <alignment horizontal="right" vertical="center"/>
    </xf>
    <xf numFmtId="166" fontId="4" fillId="11" borderId="0" xfId="0" applyNumberFormat="1" applyFont="1" applyFill="1" applyBorder="1" applyAlignment="1">
      <alignment horizontal="right" vertical="center"/>
    </xf>
    <xf numFmtId="2" fontId="4" fillId="12" borderId="0" xfId="0" applyNumberFormat="1" applyFont="1" applyFill="1" applyBorder="1" applyAlignment="1">
      <alignment horizontal="right" vertical="center"/>
    </xf>
    <xf numFmtId="166" fontId="10" fillId="13" borderId="0" xfId="0" applyNumberFormat="1" applyFont="1" applyFill="1" applyBorder="1" applyAlignment="1">
      <alignment vertical="center"/>
    </xf>
    <xf numFmtId="166" fontId="10" fillId="13" borderId="0" xfId="0" applyNumberFormat="1" applyFont="1" applyFill="1" applyBorder="1" applyAlignment="1">
      <alignment horizontal="right" vertical="center"/>
    </xf>
    <xf numFmtId="164" fontId="10" fillId="13" borderId="0" xfId="0" applyNumberFormat="1" applyFont="1" applyFill="1" applyBorder="1" applyAlignment="1">
      <alignment vertical="center"/>
    </xf>
    <xf numFmtId="2" fontId="4" fillId="13" borderId="0" xfId="0" applyNumberFormat="1" applyFont="1" applyFill="1" applyBorder="1" applyAlignment="1">
      <alignment horizontal="right" vertical="center"/>
    </xf>
    <xf numFmtId="164" fontId="4" fillId="13" borderId="0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1" fillId="0" borderId="0" xfId="0" applyFont="1" applyBorder="1"/>
    <xf numFmtId="1" fontId="21" fillId="0" borderId="0" xfId="0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14" fontId="21" fillId="0" borderId="0" xfId="0" applyNumberFormat="1" applyFont="1" applyBorder="1" applyAlignment="1">
      <alignment horizontal="center" vertical="center" wrapText="1"/>
    </xf>
    <xf numFmtId="166" fontId="21" fillId="0" borderId="0" xfId="0" applyNumberFormat="1" applyFont="1" applyBorder="1" applyAlignment="1">
      <alignment horizontal="center" vertical="center" wrapText="1"/>
    </xf>
    <xf numFmtId="0" fontId="21" fillId="0" borderId="0" xfId="0" applyNumberFormat="1" applyFont="1" applyBorder="1" applyAlignment="1">
      <alignment horizontal="center" vertical="top"/>
    </xf>
    <xf numFmtId="2" fontId="21" fillId="0" borderId="0" xfId="0" applyNumberFormat="1" applyFont="1" applyBorder="1" applyAlignment="1">
      <alignment horizontal="center" vertical="top"/>
    </xf>
    <xf numFmtId="166" fontId="21" fillId="0" borderId="0" xfId="0" applyNumberFormat="1" applyFont="1" applyBorder="1"/>
    <xf numFmtId="0" fontId="8" fillId="0" borderId="0" xfId="0" applyFont="1" applyBorder="1" applyAlignment="1">
      <alignment horizontal="left" vertical="center" indent="19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 wrapText="1"/>
    </xf>
    <xf numFmtId="0" fontId="7" fillId="10" borderId="2" xfId="0" applyFont="1" applyFill="1" applyBorder="1" applyAlignment="1">
      <alignment horizontal="center" vertical="center"/>
    </xf>
    <xf numFmtId="0" fontId="7" fillId="10" borderId="4" xfId="0" applyFont="1" applyFill="1" applyBorder="1" applyAlignment="1">
      <alignment horizontal="center" vertical="center"/>
    </xf>
    <xf numFmtId="0" fontId="7" fillId="1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/>
    </xf>
    <xf numFmtId="0" fontId="7" fillId="8" borderId="4" xfId="0" applyFont="1" applyFill="1" applyBorder="1" applyAlignment="1">
      <alignment horizontal="center" vertical="center"/>
    </xf>
    <xf numFmtId="0" fontId="7" fillId="8" borderId="0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center" vertical="center"/>
    </xf>
    <xf numFmtId="0" fontId="7" fillId="9" borderId="4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7" fillId="7" borderId="0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15" fillId="0" borderId="0" xfId="2" applyFont="1" applyAlignment="1">
      <alignment horizontal="center" vertical="center" wrapText="1"/>
    </xf>
  </cellXfs>
  <cellStyles count="4">
    <cellStyle name="Normal" xfId="0" builtinId="0"/>
    <cellStyle name="Normal 2" xfId="2"/>
    <cellStyle name="Pourcentage" xfId="1" builtinId="5"/>
    <cellStyle name="Pourcentage 2" xfId="3"/>
  </cellStyles>
  <dxfs count="27">
    <dxf>
      <font>
        <color rgb="FF0000FF"/>
      </font>
    </dxf>
    <dxf>
      <font>
        <color rgb="FF0000FF"/>
      </font>
    </dxf>
    <dxf>
      <font>
        <color rgb="FFDC143C"/>
      </font>
    </dxf>
    <dxf>
      <font>
        <color rgb="FFDC143C"/>
      </font>
    </dxf>
    <dxf>
      <font>
        <color rgb="FFDC143C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DC143C"/>
      </font>
    </dxf>
    <dxf>
      <font>
        <color rgb="FFDC143C"/>
      </font>
    </dxf>
    <dxf>
      <font>
        <color rgb="FF0000FF"/>
      </font>
    </dxf>
    <dxf>
      <font>
        <color rgb="FFDC143C"/>
      </font>
    </dxf>
    <dxf>
      <font>
        <color rgb="FFDC143C"/>
      </font>
    </dxf>
    <dxf>
      <font>
        <color rgb="FFDC143C"/>
      </font>
    </dxf>
    <dxf>
      <font>
        <color rgb="FF0000FF"/>
      </font>
    </dxf>
    <dxf>
      <font>
        <color rgb="FF0000FF"/>
      </font>
    </dxf>
    <dxf>
      <font>
        <color rgb="FFDC143C"/>
      </font>
    </dxf>
    <dxf>
      <font>
        <color rgb="FF0000FF"/>
      </font>
    </dxf>
    <dxf>
      <font>
        <color rgb="FFDC143C"/>
      </font>
    </dxf>
    <dxf>
      <font>
        <color rgb="FFDC143C"/>
      </font>
    </dxf>
    <dxf>
      <font>
        <color rgb="FF0000FF"/>
      </font>
    </dxf>
    <dxf>
      <font>
        <color rgb="FF008000"/>
      </font>
    </dxf>
    <dxf>
      <font>
        <color rgb="FF008000"/>
      </font>
    </dxf>
    <dxf>
      <font>
        <color rgb="FF008000"/>
      </font>
    </dxf>
    <dxf>
      <font>
        <color rgb="FF008000"/>
      </font>
    </dxf>
    <dxf>
      <font>
        <color rgb="FF008000"/>
      </font>
    </dxf>
    <dxf>
      <fill>
        <patternFill>
          <bgColor indexed="2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28 days SL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6329418197725293"/>
          <c:y val="0.15800644850861376"/>
          <c:w val="0.7991087051618545"/>
          <c:h val="0.59042137151474006"/>
        </c:manualLayout>
      </c:layout>
      <c:lineChart>
        <c:grouping val="standard"/>
        <c:varyColors val="0"/>
        <c:ser>
          <c:idx val="0"/>
          <c:order val="0"/>
          <c:tx>
            <c:strRef>
              <c:f>'scenario analysis'!$A$5</c:f>
              <c:strCache>
                <c:ptCount val="1"/>
                <c:pt idx="0">
                  <c:v>pH 6.0</c:v>
                </c:pt>
              </c:strCache>
            </c:strRef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'scenario analysis'!$B$4:$C$4</c:f>
              <c:strCache>
                <c:ptCount val="2"/>
                <c:pt idx="0">
                  <c:v>N~(6;2)</c:v>
                </c:pt>
                <c:pt idx="1">
                  <c:v>N~(8;2)</c:v>
                </c:pt>
              </c:strCache>
            </c:strRef>
          </c:cat>
          <c:val>
            <c:numRef>
              <c:f>'scenario analysis'!$B$5:$C$5</c:f>
              <c:numCache>
                <c:formatCode>0.00</c:formatCode>
                <c:ptCount val="2"/>
                <c:pt idx="0">
                  <c:v>96.5</c:v>
                </c:pt>
                <c:pt idx="1">
                  <c:v>99.4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'scenario analysis'!$A$6</c:f>
              <c:strCache>
                <c:ptCount val="1"/>
                <c:pt idx="0">
                  <c:v>pH 5.5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val>
            <c:numRef>
              <c:f>'scenario analysis'!$B$6:$C$6</c:f>
              <c:numCache>
                <c:formatCode>0.00</c:formatCode>
                <c:ptCount val="2"/>
                <c:pt idx="0">
                  <c:v>92.3</c:v>
                </c:pt>
                <c:pt idx="1">
                  <c:v>95.2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96064"/>
        <c:axId val="139449472"/>
      </c:lineChart>
      <c:catAx>
        <c:axId val="115496064"/>
        <c:scaling>
          <c:orientation val="minMax"/>
        </c:scaling>
        <c:delete val="0"/>
        <c:axPos val="b"/>
        <c:title>
          <c:tx>
            <c:strRef>
              <c:f>'scenario analysis'!$B$3:$C$3</c:f>
              <c:strCache>
                <c:ptCount val="1"/>
                <c:pt idx="0">
                  <c:v>Tstorage (C°)</c:v>
                </c:pt>
              </c:strCache>
            </c:strRef>
          </c:tx>
          <c:overlay val="0"/>
        </c:title>
        <c:numFmt formatCode="General" sourceLinked="1"/>
        <c:majorTickMark val="out"/>
        <c:minorTickMark val="none"/>
        <c:tickLblPos val="nextTo"/>
        <c:crossAx val="139449472"/>
        <c:crosses val="autoZero"/>
        <c:auto val="1"/>
        <c:lblAlgn val="ctr"/>
        <c:lblOffset val="100"/>
        <c:noMultiLvlLbl val="1"/>
      </c:catAx>
      <c:valAx>
        <c:axId val="139449472"/>
        <c:scaling>
          <c:orientation val="minMax"/>
          <c:max val="100"/>
          <c:min val="88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of the Heat treatment</a:t>
                </a:r>
              </a:p>
            </c:rich>
          </c:tx>
          <c:layout>
            <c:manualLayout>
              <c:xMode val="edge"/>
              <c:yMode val="edge"/>
              <c:x val="3.313317658086111E-2"/>
              <c:y val="0.15931473728548065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115496064"/>
        <c:crosses val="autoZero"/>
        <c:crossBetween val="between"/>
        <c:majorUnit val="2"/>
      </c:valAx>
    </c:plotArea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'sensitivity index'!$C$6:$C$7</c:f>
              <c:strCache>
                <c:ptCount val="2"/>
                <c:pt idx="0">
                  <c:v>D*</c:v>
                </c:pt>
                <c:pt idx="1">
                  <c:v>error</c:v>
                </c:pt>
              </c:strCache>
            </c:strRef>
          </c:cat>
          <c:val>
            <c:numRef>
              <c:f>'sensitivity index'!$G$6:$G$7</c:f>
              <c:numCache>
                <c:formatCode>General</c:formatCode>
                <c:ptCount val="2"/>
                <c:pt idx="0">
                  <c:v>-2</c:v>
                </c:pt>
                <c:pt idx="1">
                  <c:v>-0.4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55125632"/>
        <c:axId val="155176960"/>
      </c:barChart>
      <c:catAx>
        <c:axId val="155125632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sz="1400">
                <a:solidFill>
                  <a:schemeClr val="bg1"/>
                </a:solidFill>
              </a:defRPr>
            </a:pPr>
            <a:endParaRPr lang="en-US"/>
          </a:p>
        </c:txPr>
        <c:crossAx val="155176960"/>
        <c:crosses val="autoZero"/>
        <c:auto val="1"/>
        <c:lblAlgn val="ctr"/>
        <c:lblOffset val="100"/>
        <c:noMultiLvlLbl val="0"/>
      </c:catAx>
      <c:valAx>
        <c:axId val="1551769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551256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219075</xdr:colOff>
      <xdr:row>1</xdr:row>
      <xdr:rowOff>47624</xdr:rowOff>
    </xdr:from>
    <xdr:to>
      <xdr:col>10</xdr:col>
      <xdr:colOff>731520</xdr:colOff>
      <xdr:row>19</xdr:row>
      <xdr:rowOff>167639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464820</xdr:colOff>
      <xdr:row>1</xdr:row>
      <xdr:rowOff>133350</xdr:rowOff>
    </xdr:from>
    <xdr:to>
      <xdr:col>13</xdr:col>
      <xdr:colOff>281940</xdr:colOff>
      <xdr:row>17</xdr:row>
      <xdr:rowOff>72390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18"/>
  <sheetViews>
    <sheetView workbookViewId="0"/>
  </sheetViews>
  <sheetFormatPr baseColWidth="10" defaultColWidth="11.42578125" defaultRowHeight="15" x14ac:dyDescent="0.25"/>
  <cols>
    <col min="1" max="26" width="18.7109375" customWidth="1"/>
  </cols>
  <sheetData>
    <row r="1" spans="1:85" x14ac:dyDescent="0.25">
      <c r="A1" t="s">
        <v>54</v>
      </c>
      <c r="B1" t="s">
        <v>61</v>
      </c>
      <c r="C1" t="s">
        <v>58</v>
      </c>
      <c r="D1" t="s">
        <v>59</v>
      </c>
      <c r="E1" t="s">
        <v>56</v>
      </c>
      <c r="F1" t="s">
        <v>57</v>
      </c>
      <c r="G1" t="s">
        <v>73</v>
      </c>
      <c r="H1" t="s">
        <v>64</v>
      </c>
      <c r="I1" t="s">
        <v>65</v>
      </c>
      <c r="J1" t="s">
        <v>66</v>
      </c>
      <c r="K1" t="s">
        <v>67</v>
      </c>
      <c r="L1" t="s">
        <v>62</v>
      </c>
      <c r="M1" t="s">
        <v>68</v>
      </c>
      <c r="N1" t="s">
        <v>70</v>
      </c>
      <c r="O1" t="s">
        <v>74</v>
      </c>
      <c r="P1" t="s">
        <v>76</v>
      </c>
      <c r="Q1" t="s">
        <v>75</v>
      </c>
      <c r="R1" t="s">
        <v>55</v>
      </c>
      <c r="S1" t="s">
        <v>60</v>
      </c>
      <c r="Y1" t="s">
        <v>69</v>
      </c>
      <c r="Z1" t="s">
        <v>71</v>
      </c>
      <c r="AA1" t="s">
        <v>63</v>
      </c>
      <c r="AB1" t="s">
        <v>72</v>
      </c>
    </row>
    <row r="2" spans="1:85" x14ac:dyDescent="0.25">
      <c r="E2" s="3">
        <f ca="1">Process_input_eq!$O$58</f>
        <v>-10</v>
      </c>
      <c r="S2">
        <v>2</v>
      </c>
    </row>
    <row r="3" spans="1:85" x14ac:dyDescent="0.25">
      <c r="A3" t="s">
        <v>52</v>
      </c>
      <c r="B3">
        <v>9</v>
      </c>
      <c r="C3" t="s">
        <v>53</v>
      </c>
    </row>
    <row r="4" spans="1:85" x14ac:dyDescent="0.25">
      <c r="A4" t="s">
        <v>54</v>
      </c>
      <c r="B4" t="s">
        <v>61</v>
      </c>
      <c r="C4" t="s">
        <v>58</v>
      </c>
      <c r="D4" t="s">
        <v>59</v>
      </c>
      <c r="E4" t="s">
        <v>56</v>
      </c>
      <c r="F4" t="s">
        <v>57</v>
      </c>
      <c r="G4" t="s">
        <v>73</v>
      </c>
      <c r="H4" t="s">
        <v>64</v>
      </c>
      <c r="I4" t="s">
        <v>65</v>
      </c>
      <c r="J4" t="s">
        <v>66</v>
      </c>
      <c r="K4" t="s">
        <v>67</v>
      </c>
      <c r="L4" t="s">
        <v>62</v>
      </c>
      <c r="M4" t="s">
        <v>68</v>
      </c>
      <c r="N4" t="s">
        <v>70</v>
      </c>
      <c r="O4" t="s">
        <v>74</v>
      </c>
      <c r="P4" t="s">
        <v>76</v>
      </c>
      <c r="Q4" t="s">
        <v>75</v>
      </c>
      <c r="R4" t="s">
        <v>55</v>
      </c>
      <c r="S4" t="s">
        <v>60</v>
      </c>
      <c r="Y4" t="s">
        <v>69</v>
      </c>
      <c r="Z4" t="s">
        <v>71</v>
      </c>
      <c r="AA4" t="s">
        <v>63</v>
      </c>
      <c r="AB4" t="s">
        <v>72</v>
      </c>
    </row>
    <row r="5" spans="1:85" x14ac:dyDescent="0.25">
      <c r="A5">
        <v>1</v>
      </c>
      <c r="B5" t="b">
        <v>1</v>
      </c>
      <c r="C5">
        <v>0</v>
      </c>
      <c r="D5" t="s">
        <v>77</v>
      </c>
      <c r="E5" s="2">
        <f ca="1">Process_input_eq!$E$10</f>
        <v>2.5</v>
      </c>
      <c r="F5" t="s">
        <v>308</v>
      </c>
      <c r="G5" t="s">
        <v>246</v>
      </c>
      <c r="H5" s="1" t="s">
        <v>79</v>
      </c>
      <c r="I5" s="1" t="s">
        <v>79</v>
      </c>
      <c r="J5" s="1" t="s">
        <v>79</v>
      </c>
      <c r="K5" s="1" t="s">
        <v>79</v>
      </c>
      <c r="L5" s="1" t="s">
        <v>245</v>
      </c>
      <c r="M5">
        <v>7</v>
      </c>
      <c r="N5" t="b">
        <v>1</v>
      </c>
      <c r="O5" t="b">
        <v>1</v>
      </c>
      <c r="P5">
        <v>9</v>
      </c>
      <c r="Q5">
        <v>0</v>
      </c>
      <c r="R5">
        <v>1</v>
      </c>
      <c r="S5">
        <v>0</v>
      </c>
      <c r="T5" t="s">
        <v>242</v>
      </c>
      <c r="U5" s="1" t="s">
        <v>243</v>
      </c>
      <c r="V5" t="s">
        <v>244</v>
      </c>
      <c r="W5">
        <v>0</v>
      </c>
      <c r="X5">
        <v>0</v>
      </c>
      <c r="Y5">
        <v>0</v>
      </c>
      <c r="Z5">
        <v>4</v>
      </c>
      <c r="AA5" t="b">
        <v>1</v>
      </c>
      <c r="AC5" s="1" t="s">
        <v>247</v>
      </c>
      <c r="AD5" s="1" t="s">
        <v>248</v>
      </c>
      <c r="AE5" s="1" t="s">
        <v>249</v>
      </c>
      <c r="AF5" s="1" t="s">
        <v>250</v>
      </c>
      <c r="AG5" s="1" t="s">
        <v>251</v>
      </c>
      <c r="AH5" s="1" t="s">
        <v>252</v>
      </c>
      <c r="AI5" s="1" t="s">
        <v>253</v>
      </c>
      <c r="BB5" s="1" t="s">
        <v>79</v>
      </c>
      <c r="BC5" s="1" t="s">
        <v>79</v>
      </c>
      <c r="BD5" s="1" t="s">
        <v>79</v>
      </c>
      <c r="BE5" s="1" t="s">
        <v>79</v>
      </c>
      <c r="BF5" s="1" t="s">
        <v>79</v>
      </c>
      <c r="BG5" s="1" t="s">
        <v>79</v>
      </c>
      <c r="BH5" s="1" t="s">
        <v>79</v>
      </c>
      <c r="CA5" t="s">
        <v>88</v>
      </c>
      <c r="CB5" t="s">
        <v>89</v>
      </c>
      <c r="CC5" t="s">
        <v>90</v>
      </c>
      <c r="CD5" t="s">
        <v>91</v>
      </c>
      <c r="CE5" t="s">
        <v>92</v>
      </c>
      <c r="CF5" t="s">
        <v>93</v>
      </c>
      <c r="CG5" t="s">
        <v>94</v>
      </c>
    </row>
    <row r="6" spans="1:85" x14ac:dyDescent="0.25">
      <c r="A6">
        <v>2</v>
      </c>
      <c r="B6" t="b">
        <v>1</v>
      </c>
      <c r="C6">
        <v>0</v>
      </c>
      <c r="D6" t="s">
        <v>77</v>
      </c>
      <c r="E6" s="2">
        <f ca="1">Process_input_eq!$E$12</f>
        <v>1</v>
      </c>
      <c r="F6" t="s">
        <v>308</v>
      </c>
      <c r="G6" t="s">
        <v>246</v>
      </c>
      <c r="H6" s="1" t="s">
        <v>79</v>
      </c>
      <c r="I6" s="1" t="s">
        <v>79</v>
      </c>
      <c r="J6" s="1" t="s">
        <v>79</v>
      </c>
      <c r="K6" s="1" t="s">
        <v>79</v>
      </c>
      <c r="L6" s="1" t="s">
        <v>95</v>
      </c>
      <c r="M6">
        <v>7</v>
      </c>
      <c r="N6" t="b">
        <v>1</v>
      </c>
      <c r="O6" t="b">
        <v>1</v>
      </c>
      <c r="P6">
        <v>9</v>
      </c>
      <c r="Q6">
        <v>1</v>
      </c>
      <c r="R6">
        <v>1</v>
      </c>
      <c r="S6">
        <v>1</v>
      </c>
      <c r="T6" t="s">
        <v>108</v>
      </c>
      <c r="U6" s="1" t="s">
        <v>96</v>
      </c>
      <c r="V6" t="s">
        <v>97</v>
      </c>
      <c r="W6">
        <v>0</v>
      </c>
      <c r="X6">
        <v>0</v>
      </c>
      <c r="Y6">
        <v>0</v>
      </c>
      <c r="Z6">
        <v>4</v>
      </c>
      <c r="AA6" t="b">
        <v>1</v>
      </c>
      <c r="AC6" s="1" t="s">
        <v>247</v>
      </c>
      <c r="AD6" s="1" t="s">
        <v>248</v>
      </c>
      <c r="AE6" s="1" t="s">
        <v>249</v>
      </c>
      <c r="AF6" s="1" t="s">
        <v>250</v>
      </c>
      <c r="AG6" s="1" t="s">
        <v>251</v>
      </c>
      <c r="AH6" s="1" t="s">
        <v>252</v>
      </c>
      <c r="AI6" s="1" t="s">
        <v>253</v>
      </c>
      <c r="BB6" s="1" t="s">
        <v>79</v>
      </c>
      <c r="BC6" s="1" t="s">
        <v>79</v>
      </c>
      <c r="BD6" s="1" t="s">
        <v>79</v>
      </c>
      <c r="BE6" s="1" t="s">
        <v>79</v>
      </c>
      <c r="BF6" s="1" t="s">
        <v>79</v>
      </c>
      <c r="BG6" s="1" t="s">
        <v>79</v>
      </c>
      <c r="BH6" s="1" t="s">
        <v>79</v>
      </c>
      <c r="CA6" t="s">
        <v>88</v>
      </c>
      <c r="CB6" t="s">
        <v>89</v>
      </c>
      <c r="CC6" t="s">
        <v>90</v>
      </c>
      <c r="CD6" t="s">
        <v>91</v>
      </c>
      <c r="CE6" t="s">
        <v>92</v>
      </c>
      <c r="CF6" t="s">
        <v>93</v>
      </c>
      <c r="CG6" t="s">
        <v>94</v>
      </c>
    </row>
    <row r="7" spans="1:85" x14ac:dyDescent="0.25">
      <c r="A7">
        <v>3</v>
      </c>
      <c r="B7" t="b">
        <v>1</v>
      </c>
      <c r="C7">
        <v>0</v>
      </c>
      <c r="D7" t="s">
        <v>77</v>
      </c>
      <c r="E7" s="2">
        <f ca="1">Process_input_eq!$E$14</f>
        <v>4.9999999999998899</v>
      </c>
      <c r="F7" t="s">
        <v>308</v>
      </c>
      <c r="G7" t="s">
        <v>246</v>
      </c>
      <c r="H7" s="1" t="s">
        <v>79</v>
      </c>
      <c r="I7" s="1" t="s">
        <v>79</v>
      </c>
      <c r="J7" s="1" t="s">
        <v>79</v>
      </c>
      <c r="K7" s="1" t="s">
        <v>79</v>
      </c>
      <c r="L7" s="1" t="s">
        <v>257</v>
      </c>
      <c r="M7">
        <v>7</v>
      </c>
      <c r="N7" t="b">
        <v>1</v>
      </c>
      <c r="O7" t="b">
        <v>1</v>
      </c>
      <c r="P7">
        <v>9</v>
      </c>
      <c r="Q7">
        <v>2</v>
      </c>
      <c r="R7">
        <v>1</v>
      </c>
      <c r="S7">
        <v>2</v>
      </c>
      <c r="T7" t="s">
        <v>254</v>
      </c>
      <c r="U7" s="1" t="s">
        <v>255</v>
      </c>
      <c r="V7" t="s">
        <v>256</v>
      </c>
      <c r="W7">
        <v>0</v>
      </c>
      <c r="X7">
        <v>0</v>
      </c>
      <c r="Y7">
        <v>0</v>
      </c>
      <c r="Z7">
        <v>4</v>
      </c>
      <c r="AA7" t="b">
        <v>1</v>
      </c>
      <c r="AC7" s="1" t="s">
        <v>247</v>
      </c>
      <c r="AD7" s="1" t="s">
        <v>248</v>
      </c>
      <c r="AE7" s="1" t="s">
        <v>249</v>
      </c>
      <c r="AF7" s="1" t="s">
        <v>250</v>
      </c>
      <c r="AG7" s="1" t="s">
        <v>251</v>
      </c>
      <c r="AH7" s="1" t="s">
        <v>252</v>
      </c>
      <c r="AI7" s="1" t="s">
        <v>253</v>
      </c>
      <c r="BB7" s="1" t="s">
        <v>79</v>
      </c>
      <c r="BC7" s="1" t="s">
        <v>79</v>
      </c>
      <c r="BD7" s="1" t="s">
        <v>79</v>
      </c>
      <c r="BE7" s="1" t="s">
        <v>79</v>
      </c>
      <c r="BF7" s="1" t="s">
        <v>79</v>
      </c>
      <c r="BG7" s="1" t="s">
        <v>79</v>
      </c>
      <c r="BH7" s="1" t="s">
        <v>79</v>
      </c>
      <c r="CA7" t="s">
        <v>88</v>
      </c>
      <c r="CB7" t="s">
        <v>89</v>
      </c>
      <c r="CC7" t="s">
        <v>90</v>
      </c>
      <c r="CD7" t="s">
        <v>91</v>
      </c>
      <c r="CE7" t="s">
        <v>92</v>
      </c>
      <c r="CF7" t="s">
        <v>93</v>
      </c>
      <c r="CG7" t="s">
        <v>94</v>
      </c>
    </row>
    <row r="8" spans="1:85" x14ac:dyDescent="0.25">
      <c r="A8">
        <v>4</v>
      </c>
      <c r="B8" t="b">
        <v>1</v>
      </c>
      <c r="C8">
        <v>0</v>
      </c>
      <c r="D8" t="s">
        <v>77</v>
      </c>
      <c r="E8" s="3">
        <f ca="1">Process_input_eq!$E$36</f>
        <v>5</v>
      </c>
      <c r="F8" t="s">
        <v>308</v>
      </c>
      <c r="G8" t="s">
        <v>246</v>
      </c>
      <c r="H8" s="1" t="s">
        <v>79</v>
      </c>
      <c r="I8" s="1" t="s">
        <v>79</v>
      </c>
      <c r="J8" s="1" t="s">
        <v>79</v>
      </c>
      <c r="K8" s="1" t="s">
        <v>79</v>
      </c>
      <c r="L8" s="1" t="s">
        <v>260</v>
      </c>
      <c r="M8">
        <v>7</v>
      </c>
      <c r="N8" t="b">
        <v>1</v>
      </c>
      <c r="O8" t="b">
        <v>1</v>
      </c>
      <c r="P8">
        <v>9</v>
      </c>
      <c r="Q8">
        <v>3</v>
      </c>
      <c r="R8">
        <v>1</v>
      </c>
      <c r="S8">
        <v>5</v>
      </c>
      <c r="T8" t="s">
        <v>109</v>
      </c>
      <c r="U8" s="1" t="s">
        <v>258</v>
      </c>
      <c r="V8" t="s">
        <v>259</v>
      </c>
      <c r="W8">
        <v>0</v>
      </c>
      <c r="X8">
        <v>0</v>
      </c>
      <c r="Y8">
        <v>0</v>
      </c>
      <c r="Z8">
        <v>4</v>
      </c>
      <c r="AA8" t="b">
        <v>1</v>
      </c>
      <c r="AC8" s="1" t="s">
        <v>247</v>
      </c>
      <c r="AD8" s="1" t="s">
        <v>248</v>
      </c>
      <c r="AE8" s="1" t="s">
        <v>249</v>
      </c>
      <c r="AF8" s="1" t="s">
        <v>250</v>
      </c>
      <c r="AG8" s="1" t="s">
        <v>251</v>
      </c>
      <c r="AH8" s="1" t="s">
        <v>252</v>
      </c>
      <c r="AI8" s="1" t="s">
        <v>253</v>
      </c>
      <c r="BB8" s="1" t="s">
        <v>79</v>
      </c>
      <c r="BC8" s="1" t="s">
        <v>79</v>
      </c>
      <c r="BD8" s="1" t="s">
        <v>79</v>
      </c>
      <c r="BE8" s="1" t="s">
        <v>79</v>
      </c>
      <c r="BF8" s="1" t="s">
        <v>79</v>
      </c>
      <c r="BG8" s="1" t="s">
        <v>79</v>
      </c>
      <c r="BH8" s="1" t="s">
        <v>79</v>
      </c>
      <c r="CA8" t="s">
        <v>88</v>
      </c>
      <c r="CB8" t="s">
        <v>89</v>
      </c>
      <c r="CC8" t="s">
        <v>90</v>
      </c>
      <c r="CD8" t="s">
        <v>91</v>
      </c>
      <c r="CE8" t="s">
        <v>92</v>
      </c>
      <c r="CF8" t="s">
        <v>93</v>
      </c>
      <c r="CG8" t="s">
        <v>94</v>
      </c>
    </row>
    <row r="9" spans="1:85" x14ac:dyDescent="0.25">
      <c r="A9">
        <v>5</v>
      </c>
      <c r="B9" t="b">
        <v>1</v>
      </c>
      <c r="C9">
        <v>0</v>
      </c>
      <c r="D9" t="s">
        <v>77</v>
      </c>
      <c r="E9" s="2">
        <f ca="1">Process_input_eq!$J$42</f>
        <v>0</v>
      </c>
      <c r="F9" t="s">
        <v>308</v>
      </c>
      <c r="G9" t="s">
        <v>246</v>
      </c>
      <c r="H9" s="1" t="s">
        <v>79</v>
      </c>
      <c r="I9" s="1" t="s">
        <v>79</v>
      </c>
      <c r="J9" s="1" t="s">
        <v>79</v>
      </c>
      <c r="K9" s="1" t="s">
        <v>79</v>
      </c>
      <c r="L9" s="1" t="s">
        <v>78</v>
      </c>
      <c r="M9">
        <v>7</v>
      </c>
      <c r="N9" t="b">
        <v>1</v>
      </c>
      <c r="O9" t="b">
        <v>1</v>
      </c>
      <c r="P9">
        <v>9</v>
      </c>
      <c r="Q9">
        <v>4</v>
      </c>
      <c r="R9">
        <v>1</v>
      </c>
      <c r="S9">
        <v>7</v>
      </c>
      <c r="T9" t="s">
        <v>309</v>
      </c>
      <c r="U9" s="1" t="s">
        <v>310</v>
      </c>
      <c r="V9" t="s">
        <v>311</v>
      </c>
      <c r="W9">
        <v>0</v>
      </c>
      <c r="X9">
        <v>0</v>
      </c>
      <c r="Y9">
        <v>0</v>
      </c>
      <c r="Z9">
        <v>4</v>
      </c>
      <c r="AA9" t="b">
        <v>1</v>
      </c>
      <c r="AC9" s="1" t="s">
        <v>247</v>
      </c>
      <c r="AD9" s="1" t="s">
        <v>248</v>
      </c>
      <c r="AE9" s="1" t="s">
        <v>249</v>
      </c>
      <c r="AF9" s="1" t="s">
        <v>250</v>
      </c>
      <c r="AG9" s="1" t="s">
        <v>251</v>
      </c>
      <c r="AH9" s="1" t="s">
        <v>252</v>
      </c>
      <c r="AI9" s="1" t="s">
        <v>253</v>
      </c>
      <c r="BB9" s="1" t="s">
        <v>79</v>
      </c>
      <c r="BC9" s="1" t="s">
        <v>79</v>
      </c>
      <c r="BD9" s="1" t="s">
        <v>79</v>
      </c>
      <c r="BE9" s="1" t="s">
        <v>79</v>
      </c>
      <c r="BF9" s="1" t="s">
        <v>79</v>
      </c>
      <c r="BG9" s="1" t="s">
        <v>79</v>
      </c>
      <c r="BH9" s="1" t="s">
        <v>79</v>
      </c>
      <c r="CA9" t="s">
        <v>88</v>
      </c>
      <c r="CB9" t="s">
        <v>89</v>
      </c>
      <c r="CC9" t="s">
        <v>90</v>
      </c>
      <c r="CD9" t="s">
        <v>91</v>
      </c>
      <c r="CE9" t="s">
        <v>92</v>
      </c>
      <c r="CF9" t="s">
        <v>93</v>
      </c>
      <c r="CG9" t="s">
        <v>94</v>
      </c>
    </row>
    <row r="10" spans="1:85" x14ac:dyDescent="0.25">
      <c r="A10">
        <v>6</v>
      </c>
      <c r="B10" t="b">
        <v>1</v>
      </c>
      <c r="C10">
        <v>0</v>
      </c>
      <c r="D10" t="s">
        <v>77</v>
      </c>
      <c r="E10" s="2">
        <f ca="1">Process_input_eq!$E$56</f>
        <v>120</v>
      </c>
      <c r="F10" t="s">
        <v>308</v>
      </c>
      <c r="G10" t="s">
        <v>246</v>
      </c>
      <c r="H10" s="1" t="s">
        <v>79</v>
      </c>
      <c r="I10" s="1" t="s">
        <v>79</v>
      </c>
      <c r="J10" s="1" t="s">
        <v>79</v>
      </c>
      <c r="K10" s="1" t="s">
        <v>79</v>
      </c>
      <c r="L10" s="1" t="s">
        <v>107</v>
      </c>
      <c r="M10">
        <v>7</v>
      </c>
      <c r="N10" t="b">
        <v>1</v>
      </c>
      <c r="O10" t="b">
        <v>1</v>
      </c>
      <c r="P10">
        <v>9</v>
      </c>
      <c r="Q10">
        <v>5</v>
      </c>
      <c r="R10">
        <v>1</v>
      </c>
      <c r="S10">
        <v>8</v>
      </c>
      <c r="T10" t="s">
        <v>261</v>
      </c>
      <c r="U10" s="1" t="s">
        <v>262</v>
      </c>
      <c r="V10" t="s">
        <v>263</v>
      </c>
      <c r="W10">
        <v>0</v>
      </c>
      <c r="X10">
        <v>0</v>
      </c>
      <c r="Y10">
        <v>0</v>
      </c>
      <c r="Z10">
        <v>4</v>
      </c>
      <c r="AA10" t="b">
        <v>1</v>
      </c>
      <c r="AC10" s="1" t="s">
        <v>247</v>
      </c>
      <c r="AD10" s="1" t="s">
        <v>248</v>
      </c>
      <c r="AE10" s="1" t="s">
        <v>249</v>
      </c>
      <c r="AF10" s="1" t="s">
        <v>250</v>
      </c>
      <c r="AG10" s="1" t="s">
        <v>251</v>
      </c>
      <c r="AH10" s="1" t="s">
        <v>252</v>
      </c>
      <c r="AI10" s="1" t="s">
        <v>253</v>
      </c>
      <c r="BB10" s="1" t="s">
        <v>79</v>
      </c>
      <c r="BC10" s="1" t="s">
        <v>79</v>
      </c>
      <c r="BD10" s="1" t="s">
        <v>79</v>
      </c>
      <c r="BE10" s="1" t="s">
        <v>79</v>
      </c>
      <c r="BF10" s="1" t="s">
        <v>79</v>
      </c>
      <c r="BG10" s="1" t="s">
        <v>79</v>
      </c>
      <c r="BH10" s="1" t="s">
        <v>79</v>
      </c>
      <c r="CA10" t="s">
        <v>88</v>
      </c>
      <c r="CB10" t="s">
        <v>89</v>
      </c>
      <c r="CC10" t="s">
        <v>90</v>
      </c>
      <c r="CD10" t="s">
        <v>91</v>
      </c>
      <c r="CE10" t="s">
        <v>92</v>
      </c>
      <c r="CF10" t="s">
        <v>93</v>
      </c>
      <c r="CG10" t="s">
        <v>94</v>
      </c>
    </row>
    <row r="11" spans="1:85" x14ac:dyDescent="0.25">
      <c r="A11">
        <v>7</v>
      </c>
      <c r="B11" t="b">
        <v>1</v>
      </c>
      <c r="C11">
        <v>0</v>
      </c>
      <c r="D11" t="s">
        <v>77</v>
      </c>
      <c r="E11" s="2">
        <f ca="1">Process_input_eq!$E$57</f>
        <v>6</v>
      </c>
      <c r="F11" t="s">
        <v>308</v>
      </c>
      <c r="G11" t="s">
        <v>246</v>
      </c>
      <c r="H11" s="1" t="s">
        <v>79</v>
      </c>
      <c r="I11" s="1" t="s">
        <v>79</v>
      </c>
      <c r="J11" s="1" t="s">
        <v>79</v>
      </c>
      <c r="K11" s="1" t="s">
        <v>79</v>
      </c>
      <c r="L11" s="1" t="s">
        <v>98</v>
      </c>
      <c r="M11">
        <v>7</v>
      </c>
      <c r="N11" t="b">
        <v>1</v>
      </c>
      <c r="O11" t="b">
        <v>1</v>
      </c>
      <c r="P11">
        <v>9</v>
      </c>
      <c r="Q11">
        <v>6</v>
      </c>
      <c r="R11">
        <v>1</v>
      </c>
      <c r="S11">
        <v>9</v>
      </c>
      <c r="T11" t="s">
        <v>264</v>
      </c>
      <c r="U11" s="1" t="s">
        <v>265</v>
      </c>
      <c r="V11" t="s">
        <v>205</v>
      </c>
      <c r="W11">
        <v>0</v>
      </c>
      <c r="X11">
        <v>0</v>
      </c>
      <c r="Y11">
        <v>0</v>
      </c>
      <c r="Z11">
        <v>4</v>
      </c>
      <c r="AA11" t="b">
        <v>1</v>
      </c>
      <c r="AC11" s="1" t="s">
        <v>247</v>
      </c>
      <c r="AD11" s="1" t="s">
        <v>248</v>
      </c>
      <c r="AE11" s="1" t="s">
        <v>249</v>
      </c>
      <c r="AF11" s="1" t="s">
        <v>250</v>
      </c>
      <c r="AG11" s="1" t="s">
        <v>251</v>
      </c>
      <c r="AH11" s="1" t="s">
        <v>252</v>
      </c>
      <c r="AI11" s="1" t="s">
        <v>253</v>
      </c>
      <c r="BB11" s="1" t="s">
        <v>79</v>
      </c>
      <c r="BC11" s="1" t="s">
        <v>79</v>
      </c>
      <c r="BD11" s="1" t="s">
        <v>79</v>
      </c>
      <c r="BE11" s="1" t="s">
        <v>79</v>
      </c>
      <c r="BF11" s="1" t="s">
        <v>79</v>
      </c>
      <c r="BG11" s="1" t="s">
        <v>79</v>
      </c>
      <c r="BH11" s="1" t="s">
        <v>79</v>
      </c>
      <c r="CA11" t="s">
        <v>88</v>
      </c>
      <c r="CB11" t="s">
        <v>89</v>
      </c>
      <c r="CC11" t="s">
        <v>90</v>
      </c>
      <c r="CD11" t="s">
        <v>91</v>
      </c>
      <c r="CE11" t="s">
        <v>92</v>
      </c>
      <c r="CF11" t="s">
        <v>93</v>
      </c>
      <c r="CG11" t="s">
        <v>94</v>
      </c>
    </row>
    <row r="12" spans="1:85" x14ac:dyDescent="0.25">
      <c r="A12">
        <v>8</v>
      </c>
      <c r="B12" t="b">
        <v>1</v>
      </c>
      <c r="C12">
        <v>0</v>
      </c>
      <c r="D12" t="s">
        <v>77</v>
      </c>
      <c r="E12" s="3">
        <f ca="1">Process_input_eq!$J$59</f>
        <v>0</v>
      </c>
      <c r="F12" t="s">
        <v>308</v>
      </c>
      <c r="G12" t="s">
        <v>246</v>
      </c>
      <c r="H12" s="1" t="s">
        <v>79</v>
      </c>
      <c r="I12" s="1" t="s">
        <v>79</v>
      </c>
      <c r="J12" s="1" t="s">
        <v>79</v>
      </c>
      <c r="K12" s="1" t="s">
        <v>79</v>
      </c>
      <c r="L12" s="1" t="s">
        <v>78</v>
      </c>
      <c r="M12">
        <v>7</v>
      </c>
      <c r="N12" t="b">
        <v>1</v>
      </c>
      <c r="O12" t="b">
        <v>1</v>
      </c>
      <c r="P12">
        <v>9</v>
      </c>
      <c r="Q12">
        <v>7</v>
      </c>
      <c r="R12">
        <v>1</v>
      </c>
      <c r="S12">
        <v>10</v>
      </c>
      <c r="T12" t="s">
        <v>266</v>
      </c>
      <c r="U12" s="1" t="s">
        <v>267</v>
      </c>
      <c r="V12" t="s">
        <v>268</v>
      </c>
      <c r="W12">
        <v>0</v>
      </c>
      <c r="X12">
        <v>0</v>
      </c>
      <c r="Y12">
        <v>0</v>
      </c>
      <c r="Z12">
        <v>4</v>
      </c>
      <c r="AA12" t="b">
        <v>1</v>
      </c>
      <c r="AC12" s="1" t="s">
        <v>247</v>
      </c>
      <c r="AD12" s="1" t="s">
        <v>248</v>
      </c>
      <c r="AE12" s="1" t="s">
        <v>249</v>
      </c>
      <c r="AF12" s="1" t="s">
        <v>250</v>
      </c>
      <c r="AG12" s="1" t="s">
        <v>251</v>
      </c>
      <c r="AH12" s="1" t="s">
        <v>252</v>
      </c>
      <c r="AI12" s="1" t="s">
        <v>253</v>
      </c>
      <c r="BB12" s="1" t="s">
        <v>79</v>
      </c>
      <c r="BC12" s="1" t="s">
        <v>79</v>
      </c>
      <c r="BD12" s="1" t="s">
        <v>79</v>
      </c>
      <c r="BE12" s="1" t="s">
        <v>79</v>
      </c>
      <c r="BF12" s="1" t="s">
        <v>79</v>
      </c>
      <c r="BG12" s="1" t="s">
        <v>79</v>
      </c>
      <c r="BH12" s="1" t="s">
        <v>79</v>
      </c>
      <c r="CA12" t="s">
        <v>88</v>
      </c>
      <c r="CB12" t="s">
        <v>89</v>
      </c>
      <c r="CC12" t="s">
        <v>90</v>
      </c>
      <c r="CD12" t="s">
        <v>91</v>
      </c>
      <c r="CE12" t="s">
        <v>92</v>
      </c>
      <c r="CF12" t="s">
        <v>93</v>
      </c>
      <c r="CG12" t="s">
        <v>94</v>
      </c>
    </row>
    <row r="13" spans="1:85" x14ac:dyDescent="0.25">
      <c r="A13">
        <v>9</v>
      </c>
      <c r="B13" t="b">
        <v>1</v>
      </c>
      <c r="C13">
        <v>0</v>
      </c>
      <c r="D13" t="s">
        <v>77</v>
      </c>
      <c r="E13">
        <f ca="1">Process_input_eq!$E$61</f>
        <v>4</v>
      </c>
      <c r="F13" t="s">
        <v>308</v>
      </c>
      <c r="G13" t="s">
        <v>246</v>
      </c>
      <c r="H13" s="1" t="s">
        <v>79</v>
      </c>
      <c r="I13" s="1" t="s">
        <v>79</v>
      </c>
      <c r="J13" s="1" t="s">
        <v>79</v>
      </c>
      <c r="K13" s="1" t="s">
        <v>79</v>
      </c>
      <c r="L13" s="1" t="s">
        <v>271</v>
      </c>
      <c r="M13">
        <v>7</v>
      </c>
      <c r="N13" t="b">
        <v>1</v>
      </c>
      <c r="O13" t="b">
        <v>1</v>
      </c>
      <c r="P13">
        <v>9</v>
      </c>
      <c r="Q13">
        <v>8</v>
      </c>
      <c r="R13">
        <v>1</v>
      </c>
      <c r="S13">
        <v>11</v>
      </c>
      <c r="T13" t="s">
        <v>110</v>
      </c>
      <c r="U13" s="1" t="s">
        <v>269</v>
      </c>
      <c r="V13" t="s">
        <v>270</v>
      </c>
      <c r="W13">
        <v>0</v>
      </c>
      <c r="X13">
        <v>0</v>
      </c>
      <c r="Y13">
        <v>0</v>
      </c>
      <c r="Z13">
        <v>4</v>
      </c>
      <c r="AA13" t="b">
        <v>1</v>
      </c>
      <c r="AC13" s="1" t="s">
        <v>247</v>
      </c>
      <c r="AD13" s="1" t="s">
        <v>248</v>
      </c>
      <c r="AE13" s="1" t="s">
        <v>249</v>
      </c>
      <c r="AF13" s="1" t="s">
        <v>250</v>
      </c>
      <c r="AG13" s="1" t="s">
        <v>251</v>
      </c>
      <c r="AH13" s="1" t="s">
        <v>252</v>
      </c>
      <c r="AI13" s="1" t="s">
        <v>253</v>
      </c>
      <c r="BB13" s="1" t="s">
        <v>79</v>
      </c>
      <c r="BC13" s="1" t="s">
        <v>79</v>
      </c>
      <c r="BD13" s="1" t="s">
        <v>79</v>
      </c>
      <c r="BE13" s="1" t="s">
        <v>79</v>
      </c>
      <c r="BF13" s="1" t="s">
        <v>79</v>
      </c>
      <c r="BG13" s="1" t="s">
        <v>79</v>
      </c>
      <c r="BH13" s="1" t="s">
        <v>79</v>
      </c>
      <c r="CA13" t="s">
        <v>88</v>
      </c>
      <c r="CB13" t="s">
        <v>89</v>
      </c>
      <c r="CC13" t="s">
        <v>90</v>
      </c>
      <c r="CD13" t="s">
        <v>91</v>
      </c>
      <c r="CE13" t="s">
        <v>92</v>
      </c>
      <c r="CF13" t="s">
        <v>93</v>
      </c>
      <c r="CG13" t="s">
        <v>94</v>
      </c>
    </row>
    <row r="14" spans="1:85" x14ac:dyDescent="0.25">
      <c r="A14">
        <v>10</v>
      </c>
      <c r="B14" t="b">
        <v>1</v>
      </c>
      <c r="C14">
        <v>0</v>
      </c>
      <c r="D14" t="s">
        <v>77</v>
      </c>
      <c r="E14">
        <f>Process_input_eq!$E$59</f>
        <v>504</v>
      </c>
      <c r="F14" t="s">
        <v>117</v>
      </c>
      <c r="G14" t="s">
        <v>80</v>
      </c>
      <c r="H14" s="1" t="s">
        <v>79</v>
      </c>
      <c r="I14" s="1" t="s">
        <v>79</v>
      </c>
      <c r="J14" s="1" t="s">
        <v>79</v>
      </c>
      <c r="K14" s="1" t="s">
        <v>79</v>
      </c>
      <c r="L14" s="1" t="s">
        <v>101</v>
      </c>
      <c r="M14">
        <v>7</v>
      </c>
      <c r="N14" t="b">
        <v>1</v>
      </c>
      <c r="O14" t="b">
        <v>1</v>
      </c>
      <c r="P14">
        <v>13</v>
      </c>
      <c r="Q14">
        <v>9</v>
      </c>
      <c r="R14">
        <v>1</v>
      </c>
      <c r="S14">
        <v>18</v>
      </c>
      <c r="T14" t="s">
        <v>110</v>
      </c>
      <c r="U14" s="1" t="s">
        <v>99</v>
      </c>
      <c r="V14" t="s">
        <v>100</v>
      </c>
      <c r="W14">
        <v>1</v>
      </c>
      <c r="X14">
        <v>22</v>
      </c>
      <c r="Y14">
        <v>0</v>
      </c>
      <c r="Z14">
        <v>4</v>
      </c>
      <c r="AA14" t="b">
        <v>1</v>
      </c>
      <c r="AC14" s="1" t="s">
        <v>81</v>
      </c>
      <c r="AD14" s="1" t="s">
        <v>82</v>
      </c>
      <c r="AE14" s="1" t="s">
        <v>83</v>
      </c>
      <c r="AF14" s="1" t="s">
        <v>84</v>
      </c>
      <c r="AG14" s="1" t="s">
        <v>85</v>
      </c>
      <c r="AH14" s="1" t="s">
        <v>86</v>
      </c>
      <c r="AI14" s="1" t="s">
        <v>87</v>
      </c>
      <c r="BB14" s="1" t="s">
        <v>79</v>
      </c>
      <c r="BC14" s="1" t="s">
        <v>79</v>
      </c>
      <c r="BD14" s="1" t="s">
        <v>79</v>
      </c>
      <c r="BE14" s="1" t="s">
        <v>79</v>
      </c>
      <c r="BF14" s="1" t="s">
        <v>79</v>
      </c>
      <c r="BG14" s="1" t="s">
        <v>79</v>
      </c>
      <c r="BH14" s="1" t="s">
        <v>79</v>
      </c>
      <c r="CA14" t="s">
        <v>88</v>
      </c>
      <c r="CB14" t="s">
        <v>89</v>
      </c>
      <c r="CC14" t="s">
        <v>90</v>
      </c>
      <c r="CD14" t="s">
        <v>91</v>
      </c>
      <c r="CE14" t="s">
        <v>92</v>
      </c>
      <c r="CF14" t="s">
        <v>93</v>
      </c>
      <c r="CG14" t="s">
        <v>94</v>
      </c>
    </row>
    <row r="15" spans="1:85" x14ac:dyDescent="0.25">
      <c r="A15">
        <v>11</v>
      </c>
      <c r="B15" t="b">
        <v>1</v>
      </c>
      <c r="C15">
        <v>0</v>
      </c>
      <c r="D15" t="s">
        <v>77</v>
      </c>
      <c r="E15">
        <f>Process_input_eq!$J$62</f>
        <v>0</v>
      </c>
      <c r="F15" t="s">
        <v>117</v>
      </c>
      <c r="G15" t="s">
        <v>80</v>
      </c>
      <c r="H15" s="1" t="s">
        <v>79</v>
      </c>
      <c r="I15" s="1" t="s">
        <v>79</v>
      </c>
      <c r="J15" s="1" t="s">
        <v>79</v>
      </c>
      <c r="K15" s="1" t="s">
        <v>79</v>
      </c>
      <c r="L15" s="1" t="s">
        <v>78</v>
      </c>
      <c r="M15">
        <v>7</v>
      </c>
      <c r="N15" t="b">
        <v>1</v>
      </c>
      <c r="O15" t="b">
        <v>1</v>
      </c>
      <c r="P15">
        <v>13</v>
      </c>
      <c r="Q15">
        <v>10</v>
      </c>
      <c r="R15">
        <v>1</v>
      </c>
      <c r="S15">
        <v>19</v>
      </c>
      <c r="T15" t="s">
        <v>111</v>
      </c>
      <c r="U15" s="1" t="s">
        <v>115</v>
      </c>
      <c r="V15" t="s">
        <v>116</v>
      </c>
      <c r="W15">
        <v>1</v>
      </c>
      <c r="X15">
        <v>18</v>
      </c>
      <c r="Y15">
        <v>0</v>
      </c>
      <c r="Z15">
        <v>4</v>
      </c>
      <c r="AA15" t="b">
        <v>1</v>
      </c>
      <c r="AC15" s="1" t="s">
        <v>81</v>
      </c>
      <c r="AD15" s="1" t="s">
        <v>82</v>
      </c>
      <c r="AE15" s="1" t="s">
        <v>83</v>
      </c>
      <c r="AF15" s="1" t="s">
        <v>84</v>
      </c>
      <c r="AG15" s="1" t="s">
        <v>85</v>
      </c>
      <c r="AH15" s="1" t="s">
        <v>86</v>
      </c>
      <c r="AI15" s="1" t="s">
        <v>87</v>
      </c>
      <c r="BB15" s="1" t="s">
        <v>79</v>
      </c>
      <c r="BC15" s="1" t="s">
        <v>79</v>
      </c>
      <c r="BD15" s="1" t="s">
        <v>79</v>
      </c>
      <c r="BE15" s="1" t="s">
        <v>79</v>
      </c>
      <c r="BF15" s="1" t="s">
        <v>79</v>
      </c>
      <c r="BG15" s="1" t="s">
        <v>79</v>
      </c>
      <c r="BH15" s="1" t="s">
        <v>79</v>
      </c>
      <c r="CA15" t="s">
        <v>88</v>
      </c>
      <c r="CB15" t="s">
        <v>89</v>
      </c>
      <c r="CC15" t="s">
        <v>90</v>
      </c>
      <c r="CD15" t="s">
        <v>91</v>
      </c>
      <c r="CE15" t="s">
        <v>92</v>
      </c>
      <c r="CF15" t="s">
        <v>93</v>
      </c>
      <c r="CG15" t="s">
        <v>94</v>
      </c>
    </row>
    <row r="16" spans="1:85" x14ac:dyDescent="0.25">
      <c r="A16">
        <v>12</v>
      </c>
      <c r="B16" t="b">
        <v>1</v>
      </c>
      <c r="C16">
        <v>0</v>
      </c>
      <c r="D16" t="s">
        <v>77</v>
      </c>
      <c r="E16">
        <f ca="1">Process_input_eq!$E$61</f>
        <v>4</v>
      </c>
      <c r="F16" t="s">
        <v>117</v>
      </c>
      <c r="G16" t="s">
        <v>80</v>
      </c>
      <c r="H16" s="1" t="s">
        <v>79</v>
      </c>
      <c r="I16" s="1" t="s">
        <v>79</v>
      </c>
      <c r="J16" s="1" t="s">
        <v>79</v>
      </c>
      <c r="K16" s="1" t="s">
        <v>79</v>
      </c>
      <c r="L16" s="1" t="s">
        <v>104</v>
      </c>
      <c r="M16">
        <v>7</v>
      </c>
      <c r="N16" t="b">
        <v>1</v>
      </c>
      <c r="O16" t="b">
        <v>1</v>
      </c>
      <c r="P16">
        <v>13</v>
      </c>
      <c r="Q16">
        <v>11</v>
      </c>
      <c r="R16">
        <v>1</v>
      </c>
      <c r="S16">
        <v>20</v>
      </c>
      <c r="T16" t="s">
        <v>112</v>
      </c>
      <c r="U16" s="1" t="s">
        <v>102</v>
      </c>
      <c r="V16" t="s">
        <v>103</v>
      </c>
      <c r="W16">
        <v>1</v>
      </c>
      <c r="X16">
        <v>22</v>
      </c>
      <c r="Y16">
        <v>0</v>
      </c>
      <c r="Z16">
        <v>4</v>
      </c>
      <c r="AA16" t="b">
        <v>1</v>
      </c>
      <c r="AC16" s="1" t="s">
        <v>81</v>
      </c>
      <c r="AD16" s="1" t="s">
        <v>82</v>
      </c>
      <c r="AE16" s="1" t="s">
        <v>83</v>
      </c>
      <c r="AF16" s="1" t="s">
        <v>84</v>
      </c>
      <c r="AG16" s="1" t="s">
        <v>85</v>
      </c>
      <c r="AH16" s="1" t="s">
        <v>86</v>
      </c>
      <c r="AI16" s="1" t="s">
        <v>87</v>
      </c>
      <c r="BB16" s="1" t="s">
        <v>79</v>
      </c>
      <c r="BC16" s="1" t="s">
        <v>79</v>
      </c>
      <c r="BD16" s="1" t="s">
        <v>79</v>
      </c>
      <c r="BE16" s="1" t="s">
        <v>79</v>
      </c>
      <c r="BF16" s="1" t="s">
        <v>79</v>
      </c>
      <c r="BG16" s="1" t="s">
        <v>79</v>
      </c>
      <c r="BH16" s="1" t="s">
        <v>79</v>
      </c>
      <c r="CA16" t="s">
        <v>88</v>
      </c>
      <c r="CB16" t="s">
        <v>89</v>
      </c>
      <c r="CC16" t="s">
        <v>90</v>
      </c>
      <c r="CD16" t="s">
        <v>91</v>
      </c>
      <c r="CE16" t="s">
        <v>92</v>
      </c>
      <c r="CF16" t="s">
        <v>93</v>
      </c>
      <c r="CG16" t="s">
        <v>94</v>
      </c>
    </row>
    <row r="17" spans="1:85" x14ac:dyDescent="0.25">
      <c r="A17">
        <v>13</v>
      </c>
      <c r="B17" t="b">
        <v>1</v>
      </c>
      <c r="C17">
        <v>0</v>
      </c>
      <c r="D17" t="s">
        <v>77</v>
      </c>
      <c r="E17">
        <f>Process_input_eq!$E$64</f>
        <v>4.5999999999999996</v>
      </c>
      <c r="F17" t="s">
        <v>117</v>
      </c>
      <c r="G17" t="s">
        <v>80</v>
      </c>
      <c r="H17" s="1" t="s">
        <v>79</v>
      </c>
      <c r="I17" s="1" t="s">
        <v>79</v>
      </c>
      <c r="J17" s="1" t="s">
        <v>79</v>
      </c>
      <c r="K17" s="1" t="s">
        <v>79</v>
      </c>
      <c r="L17" s="1" t="s">
        <v>107</v>
      </c>
      <c r="M17">
        <v>7</v>
      </c>
      <c r="N17" t="b">
        <v>1</v>
      </c>
      <c r="O17" t="b">
        <v>1</v>
      </c>
      <c r="P17">
        <v>13</v>
      </c>
      <c r="Q17">
        <v>12</v>
      </c>
      <c r="R17">
        <v>1</v>
      </c>
      <c r="S17">
        <v>21</v>
      </c>
      <c r="T17" t="s">
        <v>113</v>
      </c>
      <c r="U17" s="1" t="s">
        <v>105</v>
      </c>
      <c r="V17" t="s">
        <v>106</v>
      </c>
      <c r="W17">
        <v>1</v>
      </c>
      <c r="X17">
        <v>18</v>
      </c>
      <c r="Y17">
        <v>0</v>
      </c>
      <c r="Z17">
        <v>4</v>
      </c>
      <c r="AA17" t="b">
        <v>1</v>
      </c>
      <c r="AC17" s="1" t="s">
        <v>81</v>
      </c>
      <c r="AD17" s="1" t="s">
        <v>82</v>
      </c>
      <c r="AE17" s="1" t="s">
        <v>83</v>
      </c>
      <c r="AF17" s="1" t="s">
        <v>84</v>
      </c>
      <c r="AG17" s="1" t="s">
        <v>85</v>
      </c>
      <c r="AH17" s="1" t="s">
        <v>86</v>
      </c>
      <c r="AI17" s="1" t="s">
        <v>87</v>
      </c>
      <c r="BB17" s="1" t="s">
        <v>79</v>
      </c>
      <c r="BC17" s="1" t="s">
        <v>79</v>
      </c>
      <c r="BD17" s="1" t="s">
        <v>79</v>
      </c>
      <c r="BE17" s="1" t="s">
        <v>79</v>
      </c>
      <c r="BF17" s="1" t="s">
        <v>79</v>
      </c>
      <c r="BG17" s="1" t="s">
        <v>79</v>
      </c>
      <c r="BH17" s="1" t="s">
        <v>79</v>
      </c>
      <c r="CA17" t="s">
        <v>88</v>
      </c>
      <c r="CB17" t="s">
        <v>89</v>
      </c>
      <c r="CC17" t="s">
        <v>90</v>
      </c>
      <c r="CD17" t="s">
        <v>91</v>
      </c>
      <c r="CE17" t="s">
        <v>92</v>
      </c>
      <c r="CF17" t="s">
        <v>93</v>
      </c>
      <c r="CG17" t="s">
        <v>94</v>
      </c>
    </row>
    <row r="18" spans="1:85" x14ac:dyDescent="0.25">
      <c r="A18">
        <v>14</v>
      </c>
      <c r="B18" t="b">
        <v>1</v>
      </c>
      <c r="C18">
        <v>0</v>
      </c>
      <c r="D18" t="s">
        <v>77</v>
      </c>
      <c r="E18">
        <f>Process_input_eq!$E$64</f>
        <v>4.5999999999999996</v>
      </c>
      <c r="F18" t="s">
        <v>114</v>
      </c>
      <c r="G18" t="s">
        <v>80</v>
      </c>
      <c r="H18" s="1" t="s">
        <v>79</v>
      </c>
      <c r="I18" s="1" t="s">
        <v>79</v>
      </c>
      <c r="J18" s="1" t="s">
        <v>79</v>
      </c>
      <c r="K18" s="1" t="s">
        <v>79</v>
      </c>
      <c r="L18" s="1" t="s">
        <v>107</v>
      </c>
      <c r="M18">
        <v>7</v>
      </c>
      <c r="N18" t="b">
        <v>1</v>
      </c>
      <c r="O18" t="b">
        <v>1</v>
      </c>
      <c r="P18">
        <v>14</v>
      </c>
      <c r="Q18">
        <v>13</v>
      </c>
      <c r="R18">
        <v>1</v>
      </c>
      <c r="S18">
        <v>21</v>
      </c>
      <c r="T18" t="s">
        <v>113</v>
      </c>
      <c r="U18" s="1" t="s">
        <v>105</v>
      </c>
      <c r="V18" t="s">
        <v>106</v>
      </c>
      <c r="W18">
        <v>0</v>
      </c>
      <c r="X18">
        <v>0</v>
      </c>
      <c r="Y18">
        <v>0</v>
      </c>
      <c r="Z18">
        <v>4</v>
      </c>
      <c r="AA18" t="b">
        <v>1</v>
      </c>
      <c r="AC18" s="1" t="s">
        <v>81</v>
      </c>
      <c r="AD18" s="1" t="s">
        <v>82</v>
      </c>
      <c r="AE18" s="1" t="s">
        <v>83</v>
      </c>
      <c r="AF18" s="1" t="s">
        <v>84</v>
      </c>
      <c r="AG18" s="1" t="s">
        <v>85</v>
      </c>
      <c r="AH18" s="1" t="s">
        <v>86</v>
      </c>
      <c r="AI18" s="1" t="s">
        <v>87</v>
      </c>
      <c r="BB18" s="1" t="s">
        <v>79</v>
      </c>
      <c r="BC18" s="1" t="s">
        <v>79</v>
      </c>
      <c r="BD18" s="1" t="s">
        <v>79</v>
      </c>
      <c r="BE18" s="1" t="s">
        <v>79</v>
      </c>
      <c r="BF18" s="1" t="s">
        <v>79</v>
      </c>
      <c r="BG18" s="1" t="s">
        <v>79</v>
      </c>
      <c r="BH18" s="1" t="s">
        <v>79</v>
      </c>
      <c r="CA18" t="s">
        <v>88</v>
      </c>
      <c r="CB18" t="s">
        <v>89</v>
      </c>
      <c r="CC18" t="s">
        <v>90</v>
      </c>
      <c r="CD18" t="s">
        <v>91</v>
      </c>
      <c r="CE18" t="s">
        <v>92</v>
      </c>
      <c r="CF18" t="s">
        <v>93</v>
      </c>
      <c r="CG18" t="s">
        <v>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"/>
  <sheetViews>
    <sheetView workbookViewId="0"/>
  </sheetViews>
  <sheetFormatPr baseColWidth="10" defaultColWidth="11.42578125" defaultRowHeight="15" x14ac:dyDescent="0.25"/>
  <sheetData>
    <row r="1" spans="1:47" x14ac:dyDescent="0.25">
      <c r="A1">
        <v>1</v>
      </c>
      <c r="B1">
        <v>1</v>
      </c>
    </row>
    <row r="2" spans="1:47" x14ac:dyDescent="0.25">
      <c r="A2">
        <f ca="1">Process_input_eq!$E$12</f>
        <v>1</v>
      </c>
      <c r="B2" t="b">
        <v>0</v>
      </c>
      <c r="C2">
        <v>1</v>
      </c>
      <c r="D2">
        <v>1</v>
      </c>
      <c r="E2" t="s">
        <v>325</v>
      </c>
      <c r="F2">
        <v>1</v>
      </c>
      <c r="G2">
        <f ca="1">Process_input_eq!$E$12</f>
        <v>1</v>
      </c>
      <c r="H2">
        <v>0</v>
      </c>
      <c r="I2">
        <v>1</v>
      </c>
      <c r="J2" t="b">
        <v>1</v>
      </c>
      <c r="K2" t="b">
        <v>0</v>
      </c>
      <c r="L2">
        <v>1</v>
      </c>
      <c r="M2" t="b">
        <v>0</v>
      </c>
      <c r="N2" t="e">
        <f>_</f>
        <v>#NAME?</v>
      </c>
    </row>
    <row r="3" spans="1:47" x14ac:dyDescent="0.25">
      <c r="A3" s="4">
        <v>0</v>
      </c>
      <c r="AG3" s="4"/>
    </row>
    <row r="4" spans="1:47" x14ac:dyDescent="0.25">
      <c r="A4" s="4">
        <f>'RM2'!$G$7</f>
        <v>0</v>
      </c>
      <c r="B4" t="b">
        <v>0</v>
      </c>
      <c r="C4">
        <v>1</v>
      </c>
      <c r="D4">
        <v>1</v>
      </c>
      <c r="E4" t="s">
        <v>326</v>
      </c>
      <c r="F4">
        <v>2</v>
      </c>
      <c r="G4">
        <v>0</v>
      </c>
      <c r="H4">
        <v>0</v>
      </c>
      <c r="AG4" s="4">
        <f>'RM2'!$G$7</f>
        <v>0</v>
      </c>
      <c r="AH4">
        <v>13</v>
      </c>
      <c r="AI4">
        <v>1</v>
      </c>
      <c r="AJ4" t="b">
        <v>0</v>
      </c>
      <c r="AK4" t="b">
        <v>0</v>
      </c>
      <c r="AL4">
        <v>1</v>
      </c>
      <c r="AM4" t="b">
        <v>0</v>
      </c>
      <c r="AN4" t="e">
        <f>_</f>
        <v>#NAME?</v>
      </c>
      <c r="AO4">
        <f>'RM2'!$G$7</f>
        <v>0</v>
      </c>
      <c r="AP4">
        <v>13</v>
      </c>
      <c r="AQ4">
        <v>1</v>
      </c>
      <c r="AR4" t="b">
        <v>1</v>
      </c>
      <c r="AS4" t="b">
        <v>0</v>
      </c>
      <c r="AT4">
        <v>1</v>
      </c>
      <c r="AU4" t="b">
        <v>0</v>
      </c>
    </row>
    <row r="5" spans="1:47" x14ac:dyDescent="0.25">
      <c r="A5">
        <v>0</v>
      </c>
    </row>
    <row r="6" spans="1:47" x14ac:dyDescent="0.25">
      <c r="A6" t="b">
        <v>0</v>
      </c>
      <c r="B6">
        <v>14000</v>
      </c>
      <c r="C6">
        <v>6709.375</v>
      </c>
      <c r="D6">
        <v>11200</v>
      </c>
      <c r="E6">
        <v>100</v>
      </c>
    </row>
    <row r="7" spans="1:47" x14ac:dyDescent="0.25">
      <c r="A7" t="b">
        <v>0</v>
      </c>
      <c r="B7">
        <v>14000</v>
      </c>
      <c r="C7">
        <v>6709.375</v>
      </c>
      <c r="D7">
        <v>11200</v>
      </c>
      <c r="E7">
        <v>500</v>
      </c>
    </row>
    <row r="8" spans="1:47" x14ac:dyDescent="0.25">
      <c r="A8" t="b">
        <v>0</v>
      </c>
      <c r="B8">
        <v>14000</v>
      </c>
      <c r="C8">
        <v>6709.375</v>
      </c>
      <c r="D8">
        <v>11200</v>
      </c>
      <c r="E8">
        <v>1000</v>
      </c>
    </row>
    <row r="9" spans="1:47" x14ac:dyDescent="0.25">
      <c r="A9" t="b">
        <v>0</v>
      </c>
      <c r="B9">
        <v>14000</v>
      </c>
      <c r="C9">
        <v>6709.375</v>
      </c>
      <c r="D9">
        <v>11200</v>
      </c>
      <c r="E9">
        <v>1500</v>
      </c>
    </row>
    <row r="10" spans="1:47" x14ac:dyDescent="0.25">
      <c r="A10" t="b">
        <v>0</v>
      </c>
      <c r="B10">
        <v>14000</v>
      </c>
      <c r="C10">
        <v>6709.375</v>
      </c>
      <c r="D10">
        <v>11200</v>
      </c>
      <c r="E10">
        <v>2000</v>
      </c>
    </row>
    <row r="11" spans="1:47" x14ac:dyDescent="0.25">
      <c r="A11">
        <v>0</v>
      </c>
    </row>
    <row r="12" spans="1:47" x14ac:dyDescent="0.25">
      <c r="A12">
        <v>0</v>
      </c>
      <c r="B12" t="b">
        <v>0</v>
      </c>
      <c r="C12" t="b">
        <v>0</v>
      </c>
      <c r="D12">
        <v>10</v>
      </c>
      <c r="E12">
        <v>0.95</v>
      </c>
      <c r="F12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/>
  </sheetViews>
  <sheetFormatPr baseColWidth="10" defaultColWidth="11.42578125" defaultRowHeight="15" x14ac:dyDescent="0.25"/>
  <cols>
    <col min="1" max="26" width="18.7109375" customWidth="1"/>
  </cols>
  <sheetData>
    <row r="1" spans="1:13" x14ac:dyDescent="0.25">
      <c r="A1" t="s">
        <v>125</v>
      </c>
      <c r="B1" t="s">
        <v>126</v>
      </c>
      <c r="C1" t="s">
        <v>127</v>
      </c>
      <c r="D1" t="s">
        <v>128</v>
      </c>
      <c r="E1" t="s">
        <v>129</v>
      </c>
      <c r="F1" t="s">
        <v>130</v>
      </c>
      <c r="G1" t="s">
        <v>131</v>
      </c>
      <c r="H1" t="s">
        <v>132</v>
      </c>
      <c r="I1" t="s">
        <v>133</v>
      </c>
      <c r="J1" t="s">
        <v>134</v>
      </c>
      <c r="K1" t="s">
        <v>135</v>
      </c>
      <c r="L1" t="s">
        <v>136</v>
      </c>
      <c r="M1" t="s">
        <v>137</v>
      </c>
    </row>
    <row r="2" spans="1:13" x14ac:dyDescent="0.25">
      <c r="A2" s="3">
        <f>Process_input_eq!$E$37</f>
        <v>96</v>
      </c>
      <c r="B2" s="4">
        <f ca="1">Process_input_eq!$O$58</f>
        <v>-10</v>
      </c>
      <c r="C2">
        <v>5</v>
      </c>
      <c r="D2">
        <v>6</v>
      </c>
      <c r="E2">
        <v>6.9444444444444404E-4</v>
      </c>
      <c r="F2">
        <v>100</v>
      </c>
      <c r="G2">
        <v>85</v>
      </c>
      <c r="H2">
        <v>105</v>
      </c>
      <c r="I2" t="b">
        <v>0</v>
      </c>
      <c r="J2" t="b">
        <v>0</v>
      </c>
      <c r="K2" t="b">
        <v>0</v>
      </c>
      <c r="L2" t="b">
        <v>1</v>
      </c>
      <c r="M2">
        <v>0.99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workbookViewId="0"/>
  </sheetViews>
  <sheetFormatPr baseColWidth="10" defaultColWidth="25.7109375" defaultRowHeight="15" x14ac:dyDescent="0.25"/>
  <sheetData>
    <row r="1" spans="1:16" x14ac:dyDescent="0.25">
      <c r="A1" t="s">
        <v>272</v>
      </c>
      <c r="B1" t="s">
        <v>273</v>
      </c>
    </row>
    <row r="2" spans="1:16" x14ac:dyDescent="0.25">
      <c r="A2" t="s">
        <v>274</v>
      </c>
      <c r="B2" t="s">
        <v>275</v>
      </c>
    </row>
    <row r="3" spans="1:16" x14ac:dyDescent="0.25">
      <c r="A3" t="s">
        <v>276</v>
      </c>
      <c r="B3" t="s">
        <v>275</v>
      </c>
    </row>
    <row r="4" spans="1:16" x14ac:dyDescent="0.25">
      <c r="A4" t="s">
        <v>277</v>
      </c>
      <c r="B4" t="s">
        <v>355</v>
      </c>
    </row>
    <row r="9" spans="1:16" x14ac:dyDescent="0.25">
      <c r="A9" t="s">
        <v>278</v>
      </c>
      <c r="B9">
        <v>12</v>
      </c>
    </row>
    <row r="10" spans="1:16" x14ac:dyDescent="0.25">
      <c r="A10" t="s">
        <v>279</v>
      </c>
      <c r="B10" t="s">
        <v>280</v>
      </c>
      <c r="C10" t="s">
        <v>281</v>
      </c>
      <c r="D10" t="s">
        <v>282</v>
      </c>
      <c r="E10" t="s">
        <v>283</v>
      </c>
      <c r="F10" t="s">
        <v>284</v>
      </c>
      <c r="G10" t="s">
        <v>285</v>
      </c>
      <c r="H10" t="s">
        <v>286</v>
      </c>
      <c r="I10" t="s">
        <v>287</v>
      </c>
      <c r="J10" t="s">
        <v>288</v>
      </c>
      <c r="K10" t="s">
        <v>289</v>
      </c>
      <c r="L10" t="s">
        <v>290</v>
      </c>
      <c r="M10" t="s">
        <v>291</v>
      </c>
      <c r="N10" t="s">
        <v>292</v>
      </c>
      <c r="O10" t="s">
        <v>293</v>
      </c>
    </row>
    <row r="11" spans="1:16" x14ac:dyDescent="0.25">
      <c r="A11" t="s">
        <v>294</v>
      </c>
      <c r="B11" s="1" t="s">
        <v>187</v>
      </c>
      <c r="C11" s="3">
        <f>'RM2'!$E$3:$E$101</f>
        <v>2.8499719123288503</v>
      </c>
      <c r="D11">
        <v>0</v>
      </c>
      <c r="E11" s="1" t="s">
        <v>295</v>
      </c>
      <c r="F11" t="s">
        <v>298</v>
      </c>
      <c r="J11" t="s">
        <v>296</v>
      </c>
      <c r="K11" t="s">
        <v>297</v>
      </c>
      <c r="O11">
        <v>1</v>
      </c>
      <c r="P11" t="b">
        <v>1</v>
      </c>
    </row>
    <row r="12" spans="1:16" x14ac:dyDescent="0.25">
      <c r="A12" t="s">
        <v>313</v>
      </c>
      <c r="B12" s="1" t="s">
        <v>299</v>
      </c>
      <c r="C12">
        <f>'RM2'!$E$1:$E$101</f>
        <v>0.11394335230683679</v>
      </c>
      <c r="D12">
        <v>0</v>
      </c>
      <c r="E12" s="1" t="s">
        <v>295</v>
      </c>
      <c r="F12" t="s">
        <v>314</v>
      </c>
      <c r="J12" t="s">
        <v>296</v>
      </c>
      <c r="K12" t="s">
        <v>297</v>
      </c>
      <c r="O12">
        <v>0</v>
      </c>
      <c r="P12" t="b">
        <v>1</v>
      </c>
    </row>
    <row r="13" spans="1:16" x14ac:dyDescent="0.25">
      <c r="A13" t="s">
        <v>315</v>
      </c>
      <c r="B13" s="1" t="s">
        <v>316</v>
      </c>
      <c r="C13" s="3">
        <f>'RM2'!$E$3:$E$101</f>
        <v>0.50514997831990605</v>
      </c>
      <c r="D13">
        <v>0</v>
      </c>
      <c r="E13" s="1" t="s">
        <v>295</v>
      </c>
      <c r="F13" t="s">
        <v>317</v>
      </c>
      <c r="J13" t="s">
        <v>296</v>
      </c>
      <c r="K13" t="s">
        <v>297</v>
      </c>
      <c r="O13">
        <v>1</v>
      </c>
      <c r="P13" t="b">
        <v>1</v>
      </c>
    </row>
    <row r="14" spans="1:16" x14ac:dyDescent="0.25">
      <c r="A14" t="s">
        <v>327</v>
      </c>
      <c r="B14" s="1" t="s">
        <v>328</v>
      </c>
      <c r="C14" s="3">
        <f>'RM2'!$E$3:$E$101</f>
        <v>0.49136169383427269</v>
      </c>
      <c r="D14">
        <v>0</v>
      </c>
      <c r="E14" s="1" t="s">
        <v>295</v>
      </c>
      <c r="F14" t="s">
        <v>329</v>
      </c>
      <c r="J14" t="s">
        <v>296</v>
      </c>
      <c r="K14" t="s">
        <v>297</v>
      </c>
      <c r="O14">
        <v>1</v>
      </c>
      <c r="P14" t="b">
        <v>1</v>
      </c>
    </row>
    <row r="15" spans="1:16" x14ac:dyDescent="0.25">
      <c r="A15" t="s">
        <v>330</v>
      </c>
      <c r="B15" s="1" t="s">
        <v>331</v>
      </c>
      <c r="C15" s="3">
        <f>'RM2'!$E$3:$E$200</f>
        <v>0.14612803567823801</v>
      </c>
      <c r="D15">
        <v>0</v>
      </c>
      <c r="E15" s="1" t="s">
        <v>295</v>
      </c>
      <c r="F15" t="s">
        <v>332</v>
      </c>
      <c r="J15" t="s">
        <v>296</v>
      </c>
      <c r="K15" t="s">
        <v>297</v>
      </c>
      <c r="O15">
        <v>0</v>
      </c>
      <c r="P15" t="b">
        <v>1</v>
      </c>
    </row>
    <row r="16" spans="1:16" x14ac:dyDescent="0.25">
      <c r="A16" t="s">
        <v>333</v>
      </c>
      <c r="B16" s="1" t="s">
        <v>334</v>
      </c>
      <c r="C16" s="3">
        <f>'RM2'!$E$3:$E$1002</f>
        <v>0.3979400086720376</v>
      </c>
      <c r="D16">
        <v>0</v>
      </c>
      <c r="E16" s="1" t="s">
        <v>295</v>
      </c>
      <c r="F16" t="s">
        <v>335</v>
      </c>
      <c r="J16" t="s">
        <v>296</v>
      </c>
      <c r="K16" t="s">
        <v>297</v>
      </c>
      <c r="O16">
        <v>1</v>
      </c>
      <c r="P16" t="b">
        <v>1</v>
      </c>
    </row>
    <row r="17" spans="1:16" x14ac:dyDescent="0.25">
      <c r="A17" t="s">
        <v>336</v>
      </c>
      <c r="B17" s="1" t="s">
        <v>337</v>
      </c>
      <c r="C17" s="3">
        <f>'RM2'!$E$3:$E$101</f>
        <v>0.3010299956639812</v>
      </c>
      <c r="D17">
        <v>0</v>
      </c>
      <c r="E17" s="1" t="s">
        <v>295</v>
      </c>
      <c r="F17" t="s">
        <v>338</v>
      </c>
      <c r="J17" t="s">
        <v>296</v>
      </c>
      <c r="K17" t="s">
        <v>297</v>
      </c>
      <c r="O17">
        <v>1</v>
      </c>
      <c r="P17" t="b">
        <v>1</v>
      </c>
    </row>
    <row r="18" spans="1:16" x14ac:dyDescent="0.25">
      <c r="A18" t="s">
        <v>339</v>
      </c>
      <c r="B18" s="1" t="s">
        <v>340</v>
      </c>
      <c r="C18" s="3">
        <f>'RM2'!$E$3:$E$1002</f>
        <v>0.54406804435027567</v>
      </c>
      <c r="D18">
        <v>0</v>
      </c>
      <c r="E18" s="1" t="s">
        <v>295</v>
      </c>
      <c r="F18" t="s">
        <v>341</v>
      </c>
      <c r="J18" t="s">
        <v>296</v>
      </c>
      <c r="K18" t="s">
        <v>297</v>
      </c>
      <c r="O18">
        <v>1</v>
      </c>
      <c r="P18" t="b">
        <v>1</v>
      </c>
    </row>
    <row r="19" spans="1:16" x14ac:dyDescent="0.25">
      <c r="A19" t="s">
        <v>342</v>
      </c>
      <c r="B19" s="1" t="s">
        <v>343</v>
      </c>
      <c r="C19">
        <f>'RM2'!$E$1:$E$302</f>
        <v>0.81291335664285558</v>
      </c>
      <c r="D19">
        <v>0</v>
      </c>
      <c r="E19" s="1" t="s">
        <v>295</v>
      </c>
      <c r="F19" t="s">
        <v>344</v>
      </c>
      <c r="J19" t="s">
        <v>296</v>
      </c>
      <c r="K19" t="s">
        <v>297</v>
      </c>
      <c r="O19">
        <v>1</v>
      </c>
      <c r="P19" t="b">
        <v>1</v>
      </c>
    </row>
    <row r="20" spans="1:16" x14ac:dyDescent="0.25">
      <c r="A20" t="s">
        <v>346</v>
      </c>
      <c r="B20" s="1" t="s">
        <v>347</v>
      </c>
      <c r="C20" s="3">
        <f>'RM2'!$E$3:$E$502</f>
        <v>1.6998377258672457</v>
      </c>
      <c r="D20">
        <v>0</v>
      </c>
      <c r="E20" s="1" t="s">
        <v>295</v>
      </c>
      <c r="F20" t="s">
        <v>348</v>
      </c>
      <c r="J20" t="s">
        <v>296</v>
      </c>
      <c r="K20" t="s">
        <v>297</v>
      </c>
      <c r="O20">
        <v>0</v>
      </c>
      <c r="P20" t="b">
        <v>1</v>
      </c>
    </row>
    <row r="21" spans="1:16" x14ac:dyDescent="0.25">
      <c r="A21" t="s">
        <v>349</v>
      </c>
      <c r="B21" s="1" t="s">
        <v>350</v>
      </c>
      <c r="C21" s="3">
        <f>'RM2'!$E$3:$E$502</f>
        <v>0.57978359661681012</v>
      </c>
      <c r="D21">
        <v>0</v>
      </c>
      <c r="E21" s="1" t="s">
        <v>300</v>
      </c>
      <c r="F21" t="s">
        <v>351</v>
      </c>
      <c r="J21" t="s">
        <v>296</v>
      </c>
      <c r="K21" t="s">
        <v>297</v>
      </c>
      <c r="O21">
        <v>0</v>
      </c>
      <c r="P21" t="b">
        <v>1</v>
      </c>
    </row>
    <row r="22" spans="1:16" x14ac:dyDescent="0.25">
      <c r="A22" t="s">
        <v>352</v>
      </c>
      <c r="B22" s="1" t="s">
        <v>353</v>
      </c>
      <c r="C22">
        <f>'RM2'!$E$1:$E$502</f>
        <v>0.54406804435027567</v>
      </c>
      <c r="D22">
        <v>0</v>
      </c>
      <c r="E22" s="1" t="s">
        <v>295</v>
      </c>
      <c r="F22" t="s">
        <v>354</v>
      </c>
      <c r="J22" t="s">
        <v>296</v>
      </c>
      <c r="K22" t="s">
        <v>297</v>
      </c>
      <c r="O22">
        <v>4</v>
      </c>
      <c r="P22" t="b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8"/>
  <sheetViews>
    <sheetView tabSelected="1" zoomScale="90" zoomScaleNormal="90" workbookViewId="0">
      <selection activeCell="E57" sqref="E57"/>
    </sheetView>
  </sheetViews>
  <sheetFormatPr baseColWidth="10" defaultColWidth="11.42578125" defaultRowHeight="15" x14ac:dyDescent="0.25"/>
  <cols>
    <col min="1" max="1" width="45.7109375" style="16" customWidth="1"/>
    <col min="2" max="2" width="15.5703125" style="9" customWidth="1"/>
    <col min="3" max="3" width="35.28515625" style="16" customWidth="1"/>
    <col min="4" max="4" width="9.28515625" style="9" customWidth="1"/>
    <col min="5" max="5" width="10.7109375" style="16" customWidth="1"/>
    <col min="6" max="6" width="10.28515625" style="16" customWidth="1"/>
    <col min="7" max="7" width="1.7109375" style="5" customWidth="1"/>
    <col min="8" max="8" width="52.85546875" style="29" bestFit="1" customWidth="1"/>
    <col min="9" max="9" width="57.85546875" style="16" customWidth="1"/>
    <col min="10" max="10" width="13.5703125" style="16" customWidth="1"/>
    <col min="11" max="11" width="8.28515625" style="16" bestFit="1" customWidth="1"/>
    <col min="12" max="12" width="1.7109375" style="15" customWidth="1"/>
    <col min="13" max="13" width="53.140625" style="16" customWidth="1"/>
    <col min="14" max="14" width="31.42578125" style="16" customWidth="1"/>
    <col min="15" max="15" width="13.28515625" style="16" customWidth="1"/>
    <col min="16" max="16" width="9.5703125" style="16" customWidth="1"/>
    <col min="17" max="17" width="1.7109375" style="15" customWidth="1"/>
    <col min="18" max="19" width="11.42578125" style="16"/>
    <col min="20" max="20" width="11.42578125" style="16" customWidth="1"/>
    <col min="21" max="16384" width="11.42578125" style="16"/>
  </cols>
  <sheetData>
    <row r="1" spans="1:17" ht="15" customHeight="1" x14ac:dyDescent="0.25">
      <c r="A1" s="93" t="s">
        <v>312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</row>
    <row r="2" spans="1:17" ht="27" customHeight="1" x14ac:dyDescent="0.25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</row>
    <row r="3" spans="1:17" s="15" customFormat="1" ht="9" customHeight="1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7" ht="15" customHeight="1" x14ac:dyDescent="0.25">
      <c r="A4" s="116" t="s">
        <v>146</v>
      </c>
      <c r="B4" s="117"/>
      <c r="C4" s="117"/>
      <c r="D4" s="117"/>
      <c r="E4" s="117"/>
      <c r="F4" s="117"/>
      <c r="G4" s="117"/>
      <c r="H4" s="117"/>
      <c r="I4" s="117"/>
      <c r="J4" s="117"/>
      <c r="K4" s="118"/>
      <c r="M4" s="122" t="s">
        <v>146</v>
      </c>
      <c r="N4" s="123"/>
      <c r="O4" s="123"/>
      <c r="P4" s="123"/>
    </row>
    <row r="5" spans="1:17" x14ac:dyDescent="0.25">
      <c r="A5" s="119"/>
      <c r="B5" s="120"/>
      <c r="C5" s="120"/>
      <c r="D5" s="120"/>
      <c r="E5" s="120"/>
      <c r="F5" s="120"/>
      <c r="G5" s="120"/>
      <c r="H5" s="120"/>
      <c r="I5" s="120"/>
      <c r="J5" s="120"/>
      <c r="K5" s="121"/>
      <c r="M5" s="124"/>
      <c r="N5" s="125"/>
      <c r="O5" s="125"/>
      <c r="P5" s="125"/>
    </row>
    <row r="6" spans="1:17" x14ac:dyDescent="0.25">
      <c r="A6" s="119"/>
      <c r="B6" s="120"/>
      <c r="C6" s="120"/>
      <c r="D6" s="120"/>
      <c r="E6" s="120"/>
      <c r="F6" s="120"/>
      <c r="G6" s="120"/>
      <c r="H6" s="120"/>
      <c r="I6" s="120"/>
      <c r="J6" s="120"/>
      <c r="K6" s="121"/>
      <c r="M6" s="124"/>
      <c r="N6" s="125"/>
      <c r="O6" s="125"/>
      <c r="P6" s="125"/>
    </row>
    <row r="7" spans="1:17" x14ac:dyDescent="0.25">
      <c r="A7" s="119"/>
      <c r="B7" s="120"/>
      <c r="C7" s="120"/>
      <c r="D7" s="120"/>
      <c r="E7" s="120"/>
      <c r="F7" s="120"/>
      <c r="G7" s="120"/>
      <c r="H7" s="120"/>
      <c r="I7" s="120"/>
      <c r="J7" s="120"/>
      <c r="K7" s="121"/>
      <c r="M7" s="124"/>
      <c r="N7" s="125"/>
      <c r="O7" s="125"/>
      <c r="P7" s="125"/>
    </row>
    <row r="8" spans="1:17" x14ac:dyDescent="0.25">
      <c r="A8" s="108" t="s">
        <v>4</v>
      </c>
      <c r="B8" s="109"/>
      <c r="C8" s="109"/>
      <c r="D8" s="109"/>
      <c r="E8" s="109"/>
      <c r="F8" s="110"/>
      <c r="G8" s="95"/>
      <c r="H8" s="104" t="s">
        <v>148</v>
      </c>
      <c r="I8" s="105"/>
      <c r="J8" s="105"/>
      <c r="K8" s="106"/>
      <c r="M8" s="108" t="s">
        <v>147</v>
      </c>
      <c r="N8" s="109"/>
      <c r="O8" s="109"/>
      <c r="P8" s="110"/>
    </row>
    <row r="9" spans="1:17" s="9" customFormat="1" ht="15" customHeight="1" x14ac:dyDescent="0.25">
      <c r="A9" s="12" t="s">
        <v>14</v>
      </c>
      <c r="B9" s="7" t="s">
        <v>169</v>
      </c>
      <c r="C9" s="7" t="s">
        <v>19</v>
      </c>
      <c r="D9" s="7" t="s">
        <v>15</v>
      </c>
      <c r="E9" s="7" t="s">
        <v>16</v>
      </c>
      <c r="F9" s="13" t="s">
        <v>17</v>
      </c>
      <c r="G9" s="95"/>
      <c r="H9" s="12" t="s">
        <v>14</v>
      </c>
      <c r="I9" s="7" t="s">
        <v>9</v>
      </c>
      <c r="J9" s="7" t="s">
        <v>16</v>
      </c>
      <c r="K9" s="13" t="s">
        <v>18</v>
      </c>
      <c r="L9" s="17"/>
      <c r="M9" s="94" t="s">
        <v>14</v>
      </c>
      <c r="N9" s="95"/>
      <c r="O9" s="7" t="s">
        <v>16</v>
      </c>
      <c r="P9" s="13" t="s">
        <v>17</v>
      </c>
      <c r="Q9" s="17"/>
    </row>
    <row r="10" spans="1:17" ht="16.5" customHeight="1" x14ac:dyDescent="0.25">
      <c r="A10" s="18" t="s">
        <v>156</v>
      </c>
      <c r="B10" s="9" t="s">
        <v>22</v>
      </c>
      <c r="C10" s="9" t="s">
        <v>23</v>
      </c>
      <c r="D10" s="9" t="s">
        <v>138</v>
      </c>
      <c r="E10" s="19">
        <f ca="1">_xll.RiskUniform(0,5)</f>
        <v>2.5</v>
      </c>
      <c r="F10" s="20" t="s">
        <v>150</v>
      </c>
      <c r="G10" s="95"/>
      <c r="H10" s="18" t="s">
        <v>24</v>
      </c>
      <c r="I10" s="9" t="s">
        <v>188</v>
      </c>
      <c r="J10" s="19">
        <f ca="1">10^E10*E11/100*E16*10^3</f>
        <v>316227766.01683825</v>
      </c>
      <c r="K10" s="20" t="s">
        <v>10</v>
      </c>
      <c r="M10" s="18" t="s">
        <v>170</v>
      </c>
      <c r="N10" s="9" t="s">
        <v>159</v>
      </c>
      <c r="O10" s="19">
        <f ca="1">J10+J11+J12</f>
        <v>496227766.01681304</v>
      </c>
      <c r="P10" s="20" t="s">
        <v>10</v>
      </c>
    </row>
    <row r="11" spans="1:17" ht="16.5" x14ac:dyDescent="0.25">
      <c r="A11" s="21" t="s">
        <v>194</v>
      </c>
      <c r="B11" s="9" t="s">
        <v>21</v>
      </c>
      <c r="C11" s="22" t="s">
        <v>11</v>
      </c>
      <c r="D11" s="9" t="s">
        <v>1</v>
      </c>
      <c r="E11" s="23">
        <v>10</v>
      </c>
      <c r="F11" s="20" t="s">
        <v>20</v>
      </c>
      <c r="G11" s="95"/>
      <c r="H11" s="18" t="s">
        <v>25</v>
      </c>
      <c r="I11" s="9" t="s">
        <v>189</v>
      </c>
      <c r="J11" s="19">
        <f ca="1">10^E12*E13/100*E16*10^3</f>
        <v>80000000</v>
      </c>
      <c r="K11" s="20" t="s">
        <v>10</v>
      </c>
      <c r="M11" s="107" t="s">
        <v>171</v>
      </c>
      <c r="N11" s="9" t="s">
        <v>191</v>
      </c>
      <c r="O11" s="19">
        <f ca="1">+O10/(E16*10^3)</f>
        <v>49.622776601681302</v>
      </c>
      <c r="P11" s="20" t="s">
        <v>118</v>
      </c>
    </row>
    <row r="12" spans="1:17" ht="16.5" x14ac:dyDescent="0.25">
      <c r="A12" s="21" t="s">
        <v>157</v>
      </c>
      <c r="B12" s="9" t="s">
        <v>22</v>
      </c>
      <c r="C12" s="9" t="s">
        <v>160</v>
      </c>
      <c r="D12" s="9" t="s">
        <v>0</v>
      </c>
      <c r="E12" s="24">
        <f ca="1">_xll.RiskLognorm(1,1)</f>
        <v>1</v>
      </c>
      <c r="F12" s="20" t="s">
        <v>150</v>
      </c>
      <c r="G12" s="95"/>
      <c r="H12" s="18" t="s">
        <v>26</v>
      </c>
      <c r="I12" s="9" t="s">
        <v>190</v>
      </c>
      <c r="J12" s="19">
        <f ca="1">10^E14*E15/100*E16*10^3</f>
        <v>99999999.999974802</v>
      </c>
      <c r="K12" s="20" t="s">
        <v>10</v>
      </c>
      <c r="M12" s="107"/>
      <c r="N12" s="9" t="s">
        <v>140</v>
      </c>
      <c r="O12" s="25">
        <f ca="1">M41+IF(O11=0,-10,LOG(O11))</f>
        <v>1.6956810612068769</v>
      </c>
      <c r="P12" s="11" t="s">
        <v>149</v>
      </c>
    </row>
    <row r="13" spans="1:17" ht="16.5" x14ac:dyDescent="0.25">
      <c r="A13" s="21" t="s">
        <v>193</v>
      </c>
      <c r="B13" s="9" t="s">
        <v>21</v>
      </c>
      <c r="C13" s="22" t="s">
        <v>11</v>
      </c>
      <c r="D13" s="9" t="s">
        <v>2</v>
      </c>
      <c r="E13" s="23">
        <v>80</v>
      </c>
      <c r="F13" s="20" t="s">
        <v>20</v>
      </c>
      <c r="G13" s="95"/>
      <c r="H13" s="18"/>
      <c r="I13" s="9"/>
      <c r="K13" s="20"/>
      <c r="M13" s="26" t="s">
        <v>33</v>
      </c>
      <c r="N13" s="9" t="s">
        <v>161</v>
      </c>
      <c r="O13" s="27">
        <f ca="1">1-_xll.RiskTarget(O10,0)</f>
        <v>1</v>
      </c>
      <c r="P13" s="11" t="s">
        <v>176</v>
      </c>
    </row>
    <row r="14" spans="1:17" ht="16.5" x14ac:dyDescent="0.25">
      <c r="A14" s="18" t="s">
        <v>158</v>
      </c>
      <c r="B14" s="9" t="s">
        <v>22</v>
      </c>
      <c r="C14" s="9" t="s">
        <v>162</v>
      </c>
      <c r="D14" s="9" t="s">
        <v>139</v>
      </c>
      <c r="E14" s="19">
        <f ca="1">_xll.RiskPertAlt(5%,4,"m. likely",5,95%,6)</f>
        <v>4.9999999999998899</v>
      </c>
      <c r="F14" s="20" t="s">
        <v>150</v>
      </c>
      <c r="G14" s="95"/>
      <c r="H14" s="21"/>
      <c r="K14" s="20"/>
      <c r="M14" s="21"/>
      <c r="P14" s="20"/>
    </row>
    <row r="15" spans="1:17" x14ac:dyDescent="0.25">
      <c r="A15" s="21" t="s">
        <v>192</v>
      </c>
      <c r="B15" s="10" t="s">
        <v>21</v>
      </c>
      <c r="C15" s="9" t="s">
        <v>11</v>
      </c>
      <c r="D15" s="9" t="s">
        <v>3</v>
      </c>
      <c r="E15" s="28">
        <v>0.01</v>
      </c>
      <c r="F15" s="11" t="s">
        <v>20</v>
      </c>
      <c r="G15" s="95"/>
      <c r="H15" s="21"/>
      <c r="K15" s="20"/>
      <c r="M15" s="21"/>
      <c r="N15" s="29"/>
      <c r="P15" s="20"/>
    </row>
    <row r="16" spans="1:17" ht="18.75" x14ac:dyDescent="0.25">
      <c r="A16" s="30" t="s">
        <v>143</v>
      </c>
      <c r="B16" s="31" t="s">
        <v>21</v>
      </c>
      <c r="C16" s="32" t="s">
        <v>11</v>
      </c>
      <c r="D16" s="33" t="s">
        <v>144</v>
      </c>
      <c r="E16" s="34">
        <v>10000</v>
      </c>
      <c r="F16" s="35" t="s">
        <v>141</v>
      </c>
      <c r="G16" s="139"/>
      <c r="H16" s="36"/>
      <c r="I16" s="37"/>
      <c r="J16" s="37"/>
      <c r="K16" s="35"/>
      <c r="M16" s="30"/>
      <c r="N16" s="37"/>
      <c r="O16" s="37"/>
      <c r="P16" s="35"/>
    </row>
    <row r="17" spans="1:18" s="15" customFormat="1" ht="9" customHeight="1" x14ac:dyDescent="0.25">
      <c r="A17" s="38"/>
      <c r="B17" s="17"/>
      <c r="C17" s="41"/>
      <c r="D17" s="17"/>
      <c r="E17" s="41"/>
      <c r="G17" s="6"/>
      <c r="H17" s="38"/>
    </row>
    <row r="18" spans="1:18" ht="15" customHeight="1" x14ac:dyDescent="0.25">
      <c r="A18" s="141" t="s">
        <v>199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3"/>
      <c r="M18" s="111" t="s">
        <v>199</v>
      </c>
      <c r="N18" s="112"/>
      <c r="O18" s="112"/>
      <c r="P18" s="112"/>
    </row>
    <row r="19" spans="1:18" x14ac:dyDescent="0.25">
      <c r="A19" s="144"/>
      <c r="B19" s="145"/>
      <c r="C19" s="145"/>
      <c r="D19" s="145"/>
      <c r="E19" s="145"/>
      <c r="F19" s="145"/>
      <c r="G19" s="145"/>
      <c r="H19" s="145"/>
      <c r="I19" s="145"/>
      <c r="J19" s="145"/>
      <c r="K19" s="146"/>
      <c r="M19" s="113"/>
      <c r="N19" s="114"/>
      <c r="O19" s="114"/>
      <c r="P19" s="114"/>
    </row>
    <row r="20" spans="1:18" x14ac:dyDescent="0.25">
      <c r="A20" s="144"/>
      <c r="B20" s="145"/>
      <c r="C20" s="145"/>
      <c r="D20" s="145"/>
      <c r="E20" s="145"/>
      <c r="F20" s="145"/>
      <c r="G20" s="145"/>
      <c r="H20" s="145"/>
      <c r="I20" s="145"/>
      <c r="J20" s="145"/>
      <c r="K20" s="146"/>
      <c r="M20" s="113"/>
      <c r="N20" s="114"/>
      <c r="O20" s="114"/>
      <c r="P20" s="114"/>
    </row>
    <row r="21" spans="1:18" x14ac:dyDescent="0.25">
      <c r="A21" s="144"/>
      <c r="B21" s="145"/>
      <c r="C21" s="145"/>
      <c r="D21" s="145"/>
      <c r="E21" s="145"/>
      <c r="F21" s="145"/>
      <c r="G21" s="145"/>
      <c r="H21" s="145"/>
      <c r="I21" s="145"/>
      <c r="J21" s="145"/>
      <c r="K21" s="146"/>
      <c r="M21" s="113"/>
      <c r="N21" s="114"/>
      <c r="O21" s="114"/>
      <c r="P21" s="114"/>
    </row>
    <row r="22" spans="1:18" ht="15" customHeight="1" x14ac:dyDescent="0.25">
      <c r="A22" s="108" t="s">
        <v>4</v>
      </c>
      <c r="B22" s="109"/>
      <c r="C22" s="109"/>
      <c r="D22" s="109"/>
      <c r="E22" s="109"/>
      <c r="F22" s="110"/>
      <c r="G22" s="138"/>
      <c r="H22" s="104" t="s">
        <v>148</v>
      </c>
      <c r="I22" s="105"/>
      <c r="J22" s="105"/>
      <c r="K22" s="106"/>
      <c r="M22" s="108" t="s">
        <v>147</v>
      </c>
      <c r="N22" s="109"/>
      <c r="O22" s="109"/>
      <c r="P22" s="110"/>
    </row>
    <row r="23" spans="1:18" s="9" customFormat="1" x14ac:dyDescent="0.25">
      <c r="A23" s="12" t="s">
        <v>14</v>
      </c>
      <c r="B23" s="7" t="s">
        <v>169</v>
      </c>
      <c r="C23" s="7" t="s">
        <v>19</v>
      </c>
      <c r="D23" s="7" t="s">
        <v>15</v>
      </c>
      <c r="E23" s="7" t="s">
        <v>16</v>
      </c>
      <c r="F23" s="13" t="s">
        <v>17</v>
      </c>
      <c r="G23" s="138"/>
      <c r="H23" s="12" t="s">
        <v>14</v>
      </c>
      <c r="I23" s="7" t="s">
        <v>9</v>
      </c>
      <c r="J23" s="7" t="s">
        <v>16</v>
      </c>
      <c r="K23" s="13" t="s">
        <v>18</v>
      </c>
      <c r="L23" s="17"/>
      <c r="M23" s="94" t="s">
        <v>14</v>
      </c>
      <c r="N23" s="95"/>
      <c r="O23" s="7" t="s">
        <v>16</v>
      </c>
      <c r="P23" s="13" t="s">
        <v>17</v>
      </c>
      <c r="Q23" s="17"/>
    </row>
    <row r="24" spans="1:18" ht="16.5" customHeight="1" x14ac:dyDescent="0.25">
      <c r="A24" s="21" t="s">
        <v>155</v>
      </c>
      <c r="B24" s="9" t="s">
        <v>21</v>
      </c>
      <c r="C24" s="9" t="s">
        <v>11</v>
      </c>
      <c r="D24" s="9" t="s">
        <v>145</v>
      </c>
      <c r="E24" s="28">
        <v>250</v>
      </c>
      <c r="F24" s="11" t="s">
        <v>142</v>
      </c>
      <c r="G24" s="138"/>
      <c r="H24" s="18" t="s">
        <v>27</v>
      </c>
      <c r="I24" s="9" t="s">
        <v>179</v>
      </c>
      <c r="J24" s="16">
        <f>E16*10^3/E24</f>
        <v>40000</v>
      </c>
      <c r="K24" s="42" t="s">
        <v>11</v>
      </c>
      <c r="M24" s="26" t="s">
        <v>172</v>
      </c>
      <c r="N24" s="9" t="s">
        <v>195</v>
      </c>
      <c r="O24" s="19">
        <f ca="1">_xll.RiskPoisson(O10/J24)</f>
        <v>12406</v>
      </c>
      <c r="P24" s="11" t="s">
        <v>28</v>
      </c>
      <c r="R24" s="19"/>
    </row>
    <row r="25" spans="1:18" ht="16.5" x14ac:dyDescent="0.25">
      <c r="A25" s="21"/>
      <c r="B25" s="10"/>
      <c r="C25" s="9"/>
      <c r="D25" s="39"/>
      <c r="E25" s="28"/>
      <c r="F25" s="20"/>
      <c r="G25" s="138"/>
      <c r="H25" s="18"/>
      <c r="K25" s="20"/>
      <c r="M25" s="107" t="s">
        <v>173</v>
      </c>
      <c r="N25" s="9" t="s">
        <v>196</v>
      </c>
      <c r="O25" s="19">
        <f ca="1">+O24/E24</f>
        <v>49.624000000000002</v>
      </c>
      <c r="P25" s="20" t="s">
        <v>118</v>
      </c>
    </row>
    <row r="26" spans="1:18" x14ac:dyDescent="0.25">
      <c r="A26" s="21"/>
      <c r="C26" s="28"/>
      <c r="E26" s="28"/>
      <c r="F26" s="20"/>
      <c r="G26" s="138"/>
      <c r="H26" s="18"/>
      <c r="K26" s="20"/>
      <c r="M26" s="107"/>
      <c r="N26" s="9" t="s">
        <v>140</v>
      </c>
      <c r="O26" s="25">
        <f ca="1">IF(O25=0,-10,LOG(O25))</f>
        <v>1.6956917681569101</v>
      </c>
      <c r="P26" s="11" t="s">
        <v>149</v>
      </c>
    </row>
    <row r="27" spans="1:18" ht="16.5" x14ac:dyDescent="0.25">
      <c r="A27" s="30"/>
      <c r="B27" s="32"/>
      <c r="C27" s="34"/>
      <c r="D27" s="32"/>
      <c r="E27" s="34"/>
      <c r="F27" s="35"/>
      <c r="G27" s="140"/>
      <c r="H27" s="36"/>
      <c r="I27" s="37"/>
      <c r="J27" s="37"/>
      <c r="K27" s="35"/>
      <c r="M27" s="30" t="s">
        <v>180</v>
      </c>
      <c r="N27" s="32" t="s">
        <v>198</v>
      </c>
      <c r="O27" s="43">
        <f ca="1">1-_xll.RiskTarget(O24,0)</f>
        <v>1</v>
      </c>
      <c r="P27" s="35" t="s">
        <v>176</v>
      </c>
    </row>
    <row r="28" spans="1:18" s="15" customFormat="1" ht="9" customHeight="1" x14ac:dyDescent="0.25">
      <c r="B28" s="17"/>
      <c r="C28" s="41"/>
      <c r="D28" s="17"/>
      <c r="E28" s="41"/>
      <c r="G28" s="6"/>
      <c r="H28" s="38"/>
      <c r="N28" s="17"/>
    </row>
    <row r="29" spans="1:18" ht="15" customHeight="1" x14ac:dyDescent="0.25">
      <c r="A29" s="126" t="s">
        <v>200</v>
      </c>
      <c r="B29" s="127"/>
      <c r="C29" s="127"/>
      <c r="D29" s="127"/>
      <c r="E29" s="127"/>
      <c r="F29" s="127"/>
      <c r="G29" s="127"/>
      <c r="H29" s="127"/>
      <c r="I29" s="127"/>
      <c r="J29" s="127"/>
      <c r="K29" s="128"/>
      <c r="M29" s="96" t="s">
        <v>200</v>
      </c>
      <c r="N29" s="97"/>
      <c r="O29" s="97"/>
      <c r="P29" s="97"/>
    </row>
    <row r="30" spans="1:18" x14ac:dyDescent="0.25">
      <c r="A30" s="129"/>
      <c r="B30" s="130"/>
      <c r="C30" s="130"/>
      <c r="D30" s="130"/>
      <c r="E30" s="130"/>
      <c r="F30" s="130"/>
      <c r="G30" s="130"/>
      <c r="H30" s="130"/>
      <c r="I30" s="130"/>
      <c r="J30" s="130"/>
      <c r="K30" s="131"/>
      <c r="M30" s="98"/>
      <c r="N30" s="99"/>
      <c r="O30" s="99"/>
      <c r="P30" s="99"/>
    </row>
    <row r="31" spans="1:18" x14ac:dyDescent="0.25">
      <c r="A31" s="129"/>
      <c r="B31" s="130"/>
      <c r="C31" s="130"/>
      <c r="D31" s="130"/>
      <c r="E31" s="130"/>
      <c r="F31" s="130"/>
      <c r="G31" s="130"/>
      <c r="H31" s="130"/>
      <c r="I31" s="130"/>
      <c r="J31" s="130"/>
      <c r="K31" s="131"/>
      <c r="M31" s="98"/>
      <c r="N31" s="99"/>
      <c r="O31" s="99"/>
      <c r="P31" s="99"/>
    </row>
    <row r="32" spans="1:18" x14ac:dyDescent="0.25">
      <c r="A32" s="129"/>
      <c r="B32" s="130"/>
      <c r="C32" s="130"/>
      <c r="D32" s="130"/>
      <c r="E32" s="130"/>
      <c r="F32" s="130"/>
      <c r="G32" s="130"/>
      <c r="H32" s="130"/>
      <c r="I32" s="130"/>
      <c r="J32" s="130"/>
      <c r="K32" s="131"/>
      <c r="M32" s="98"/>
      <c r="N32" s="99"/>
      <c r="O32" s="99"/>
      <c r="P32" s="99"/>
    </row>
    <row r="33" spans="1:18" ht="15" customHeight="1" x14ac:dyDescent="0.25">
      <c r="A33" s="108" t="s">
        <v>4</v>
      </c>
      <c r="B33" s="109"/>
      <c r="C33" s="109"/>
      <c r="D33" s="109"/>
      <c r="E33" s="109"/>
      <c r="F33" s="110"/>
      <c r="G33" s="138"/>
      <c r="H33" s="104" t="s">
        <v>148</v>
      </c>
      <c r="I33" s="105"/>
      <c r="J33" s="105"/>
      <c r="K33" s="106"/>
      <c r="M33" s="108" t="s">
        <v>147</v>
      </c>
      <c r="N33" s="109"/>
      <c r="O33" s="109"/>
      <c r="P33" s="110"/>
    </row>
    <row r="34" spans="1:18" s="9" customFormat="1" x14ac:dyDescent="0.25">
      <c r="A34" s="55" t="s">
        <v>14</v>
      </c>
      <c r="B34" s="54" t="s">
        <v>169</v>
      </c>
      <c r="C34" s="54" t="s">
        <v>19</v>
      </c>
      <c r="D34" s="54" t="s">
        <v>15</v>
      </c>
      <c r="E34" s="54" t="s">
        <v>16</v>
      </c>
      <c r="F34" s="13" t="s">
        <v>17</v>
      </c>
      <c r="G34" s="138"/>
      <c r="H34" s="55" t="s">
        <v>14</v>
      </c>
      <c r="I34" s="54" t="s">
        <v>9</v>
      </c>
      <c r="J34" s="54" t="s">
        <v>16</v>
      </c>
      <c r="K34" s="13" t="s">
        <v>18</v>
      </c>
      <c r="L34" s="17"/>
      <c r="M34" s="94" t="s">
        <v>14</v>
      </c>
      <c r="N34" s="95"/>
      <c r="O34" s="7" t="s">
        <v>16</v>
      </c>
      <c r="P34" s="13" t="s">
        <v>17</v>
      </c>
      <c r="Q34" s="17"/>
    </row>
    <row r="35" spans="1:18" ht="16.5" customHeight="1" x14ac:dyDescent="0.25">
      <c r="A35" s="21" t="s">
        <v>5</v>
      </c>
      <c r="B35" s="9" t="s">
        <v>21</v>
      </c>
      <c r="C35" s="9" t="s">
        <v>11</v>
      </c>
      <c r="D35" s="9" t="s">
        <v>50</v>
      </c>
      <c r="E35" s="28">
        <v>10</v>
      </c>
      <c r="F35" s="11" t="s">
        <v>29</v>
      </c>
      <c r="G35" s="138"/>
      <c r="H35" s="53" t="s">
        <v>34</v>
      </c>
      <c r="I35" s="9" t="s">
        <v>228</v>
      </c>
      <c r="J35" s="44">
        <f ca="1">E35/J36</f>
        <v>11.278679994979047</v>
      </c>
      <c r="K35" s="45" t="s">
        <v>11</v>
      </c>
      <c r="M35" s="26" t="s">
        <v>174</v>
      </c>
      <c r="N35" s="9" t="s">
        <v>197</v>
      </c>
      <c r="O35" s="19">
        <f ca="1">_xll.RiskPoisson(O24*10^-J35)</f>
        <v>0</v>
      </c>
      <c r="P35" s="11" t="s">
        <v>28</v>
      </c>
    </row>
    <row r="36" spans="1:18" ht="16.5" x14ac:dyDescent="0.25">
      <c r="A36" s="21" t="s">
        <v>6</v>
      </c>
      <c r="B36" s="9" t="s">
        <v>22</v>
      </c>
      <c r="C36" s="9" t="s">
        <v>51</v>
      </c>
      <c r="D36" s="9" t="s">
        <v>32</v>
      </c>
      <c r="E36" s="82">
        <f ca="1">_xll.RiskLognorm(5,10)</f>
        <v>5</v>
      </c>
      <c r="F36" s="11" t="s">
        <v>29</v>
      </c>
      <c r="G36" s="138"/>
      <c r="H36" s="53" t="s">
        <v>35</v>
      </c>
      <c r="I36" s="10" t="s">
        <v>36</v>
      </c>
      <c r="J36" s="44">
        <f ca="1">IF(E46=1,10^J38,10^J41)</f>
        <v>0.88662857749769663</v>
      </c>
      <c r="K36" s="45" t="s">
        <v>29</v>
      </c>
      <c r="M36" s="107" t="s">
        <v>175</v>
      </c>
      <c r="N36" s="9" t="s">
        <v>201</v>
      </c>
      <c r="O36" s="19">
        <f ca="1">+O35/E24</f>
        <v>0</v>
      </c>
      <c r="P36" s="20" t="s">
        <v>118</v>
      </c>
      <c r="Q36" s="40"/>
      <c r="R36" s="8"/>
    </row>
    <row r="37" spans="1:18" ht="16.5" x14ac:dyDescent="0.25">
      <c r="A37" s="21" t="s">
        <v>44</v>
      </c>
      <c r="B37" s="10" t="s">
        <v>21</v>
      </c>
      <c r="C37" s="9" t="s">
        <v>11</v>
      </c>
      <c r="D37" s="9" t="s">
        <v>124</v>
      </c>
      <c r="E37" s="78">
        <v>96</v>
      </c>
      <c r="F37" s="11" t="s">
        <v>30</v>
      </c>
      <c r="G37" s="138"/>
      <c r="H37" s="53"/>
      <c r="K37" s="20"/>
      <c r="M37" s="107"/>
      <c r="N37" s="9" t="s">
        <v>140</v>
      </c>
      <c r="O37" s="25">
        <f ca="1">+IF(O36=0,-10,LOG(O36))</f>
        <v>-10</v>
      </c>
      <c r="P37" s="11" t="s">
        <v>149</v>
      </c>
    </row>
    <row r="38" spans="1:18" ht="16.5" x14ac:dyDescent="0.25">
      <c r="A38" s="21" t="s">
        <v>151</v>
      </c>
      <c r="B38" s="10" t="s">
        <v>21</v>
      </c>
      <c r="C38" s="9" t="s">
        <v>11</v>
      </c>
      <c r="D38" s="9" t="s">
        <v>7</v>
      </c>
      <c r="E38" s="28">
        <v>90</v>
      </c>
      <c r="F38" s="11" t="s">
        <v>30</v>
      </c>
      <c r="G38" s="138"/>
      <c r="H38" s="53" t="s">
        <v>39</v>
      </c>
      <c r="I38" s="9" t="s">
        <v>164</v>
      </c>
      <c r="J38" s="51">
        <f ca="1">LOG(E36)-(E37-E38)/E39+J39</f>
        <v>5.2418280198087808E-2</v>
      </c>
      <c r="K38" s="45" t="s">
        <v>11</v>
      </c>
      <c r="M38" s="21" t="s">
        <v>180</v>
      </c>
      <c r="N38" s="9" t="s">
        <v>163</v>
      </c>
      <c r="O38" s="46">
        <f ca="1">1-_xll.RiskTarget(O35,0)</f>
        <v>0</v>
      </c>
      <c r="P38" s="20" t="s">
        <v>176</v>
      </c>
    </row>
    <row r="39" spans="1:18" ht="16.5" x14ac:dyDescent="0.25">
      <c r="A39" s="21" t="s">
        <v>152</v>
      </c>
      <c r="B39" s="10" t="s">
        <v>21</v>
      </c>
      <c r="C39" s="9" t="s">
        <v>11</v>
      </c>
      <c r="D39" s="9" t="s">
        <v>8</v>
      </c>
      <c r="E39" s="28">
        <v>9.2799999999999994</v>
      </c>
      <c r="F39" s="11" t="s">
        <v>30</v>
      </c>
      <c r="G39" s="138"/>
      <c r="H39" s="21" t="s">
        <v>49</v>
      </c>
      <c r="I39" s="10" t="s">
        <v>165</v>
      </c>
      <c r="J39" s="83">
        <f ca="1">_xll.RiskNormal(0,E47)</f>
        <v>0</v>
      </c>
      <c r="K39" s="45" t="s">
        <v>11</v>
      </c>
      <c r="N39" s="9"/>
      <c r="P39" s="20"/>
    </row>
    <row r="40" spans="1:18" x14ac:dyDescent="0.25">
      <c r="A40" s="26" t="s">
        <v>40</v>
      </c>
      <c r="B40" s="10" t="s">
        <v>21</v>
      </c>
      <c r="C40" s="9" t="s">
        <v>11</v>
      </c>
      <c r="D40" s="10" t="s">
        <v>41</v>
      </c>
      <c r="E40" s="77">
        <v>6</v>
      </c>
      <c r="F40" s="11" t="s">
        <v>11</v>
      </c>
      <c r="G40" s="138"/>
      <c r="H40" s="53"/>
      <c r="K40" s="20"/>
      <c r="M40" s="21"/>
      <c r="N40" s="9"/>
      <c r="P40" s="20"/>
    </row>
    <row r="41" spans="1:18" ht="18" x14ac:dyDescent="0.25">
      <c r="A41" s="26" t="s">
        <v>177</v>
      </c>
      <c r="B41" s="10" t="s">
        <v>21</v>
      </c>
      <c r="C41" s="9" t="s">
        <v>11</v>
      </c>
      <c r="D41" s="10" t="s">
        <v>37</v>
      </c>
      <c r="E41" s="28">
        <v>7.5</v>
      </c>
      <c r="F41" s="11" t="s">
        <v>11</v>
      </c>
      <c r="G41" s="138"/>
      <c r="H41" s="53" t="s">
        <v>122</v>
      </c>
      <c r="I41" s="9" t="s">
        <v>166</v>
      </c>
      <c r="J41" s="51">
        <f ca="1">LOG(E36)-(E37-E38)/E39-((E40-E41)/E42)^2-(E43-E44)/E45+J42</f>
        <v>-5.2258274785455056E-2</v>
      </c>
      <c r="K41" s="45" t="s">
        <v>11</v>
      </c>
      <c r="M41" s="21"/>
      <c r="P41" s="20"/>
    </row>
    <row r="42" spans="1:18" ht="16.5" x14ac:dyDescent="0.25">
      <c r="A42" s="26" t="s">
        <v>153</v>
      </c>
      <c r="B42" s="10" t="s">
        <v>21</v>
      </c>
      <c r="C42" s="9" t="s">
        <v>11</v>
      </c>
      <c r="D42" s="10" t="s">
        <v>38</v>
      </c>
      <c r="E42" s="28">
        <v>4.08</v>
      </c>
      <c r="F42" s="11" t="s">
        <v>11</v>
      </c>
      <c r="G42" s="138"/>
      <c r="H42" s="21" t="s">
        <v>49</v>
      </c>
      <c r="I42" s="10" t="s">
        <v>181</v>
      </c>
      <c r="J42" s="83">
        <f ca="1">_xll.RiskNormal(0,E48)</f>
        <v>0</v>
      </c>
      <c r="K42" s="45" t="s">
        <v>11</v>
      </c>
      <c r="M42" s="21"/>
      <c r="P42" s="20"/>
    </row>
    <row r="43" spans="1:18" x14ac:dyDescent="0.25">
      <c r="A43" s="26" t="s">
        <v>45</v>
      </c>
      <c r="B43" s="10" t="s">
        <v>21</v>
      </c>
      <c r="C43" s="9" t="s">
        <v>11</v>
      </c>
      <c r="D43" s="10" t="s">
        <v>46</v>
      </c>
      <c r="E43" s="47">
        <v>0.995</v>
      </c>
      <c r="F43" s="11" t="s">
        <v>11</v>
      </c>
      <c r="G43" s="138"/>
      <c r="H43" s="21"/>
      <c r="I43" s="8"/>
      <c r="J43" s="8"/>
      <c r="K43" s="20"/>
      <c r="M43" s="21"/>
      <c r="P43" s="20"/>
    </row>
    <row r="44" spans="1:18" x14ac:dyDescent="0.25">
      <c r="A44" s="26" t="s">
        <v>178</v>
      </c>
      <c r="B44" s="10" t="s">
        <v>21</v>
      </c>
      <c r="C44" s="9" t="s">
        <v>11</v>
      </c>
      <c r="D44" s="10" t="s">
        <v>47</v>
      </c>
      <c r="E44" s="47">
        <v>1</v>
      </c>
      <c r="F44" s="11" t="s">
        <v>11</v>
      </c>
      <c r="G44" s="138"/>
      <c r="H44" s="21"/>
      <c r="K44" s="20"/>
      <c r="M44" s="21"/>
      <c r="P44" s="20"/>
    </row>
    <row r="45" spans="1:18" ht="16.5" x14ac:dyDescent="0.25">
      <c r="A45" s="26" t="s">
        <v>154</v>
      </c>
      <c r="B45" s="10" t="s">
        <v>21</v>
      </c>
      <c r="C45" s="9" t="s">
        <v>11</v>
      </c>
      <c r="D45" s="10" t="s">
        <v>48</v>
      </c>
      <c r="E45" s="28">
        <v>0.16400000000000001</v>
      </c>
      <c r="F45" s="11" t="s">
        <v>11</v>
      </c>
      <c r="G45" s="138"/>
      <c r="H45" s="53"/>
      <c r="K45" s="20"/>
      <c r="M45" s="21"/>
      <c r="P45" s="20"/>
    </row>
    <row r="46" spans="1:18" x14ac:dyDescent="0.25">
      <c r="A46" s="26" t="s">
        <v>42</v>
      </c>
      <c r="B46" s="10" t="s">
        <v>21</v>
      </c>
      <c r="C46" s="9" t="s">
        <v>119</v>
      </c>
      <c r="D46" s="10" t="s">
        <v>43</v>
      </c>
      <c r="E46" s="76">
        <v>2</v>
      </c>
      <c r="F46" s="11" t="s">
        <v>11</v>
      </c>
      <c r="G46" s="138"/>
      <c r="H46" s="53"/>
      <c r="K46" s="20"/>
      <c r="M46" s="21"/>
      <c r="P46" s="20"/>
    </row>
    <row r="47" spans="1:18" ht="16.5" x14ac:dyDescent="0.25">
      <c r="A47" s="26" t="s">
        <v>120</v>
      </c>
      <c r="B47" s="9" t="s">
        <v>21</v>
      </c>
      <c r="C47" s="9" t="s">
        <v>11</v>
      </c>
      <c r="D47" s="10" t="s">
        <v>167</v>
      </c>
      <c r="E47" s="16">
        <v>0.06</v>
      </c>
      <c r="F47" s="11" t="s">
        <v>11</v>
      </c>
      <c r="G47" s="138"/>
      <c r="H47" s="53"/>
      <c r="K47" s="20"/>
      <c r="M47" s="21"/>
      <c r="P47" s="20"/>
    </row>
    <row r="48" spans="1:18" ht="16.5" x14ac:dyDescent="0.25">
      <c r="A48" s="26" t="s">
        <v>121</v>
      </c>
      <c r="B48" s="9" t="s">
        <v>21</v>
      </c>
      <c r="C48" s="9" t="s">
        <v>11</v>
      </c>
      <c r="D48" s="10" t="s">
        <v>168</v>
      </c>
      <c r="E48" s="16">
        <v>0.03</v>
      </c>
      <c r="F48" s="11" t="s">
        <v>11</v>
      </c>
      <c r="G48" s="138"/>
      <c r="H48" s="36"/>
      <c r="I48" s="37"/>
      <c r="J48" s="37"/>
      <c r="K48" s="35"/>
      <c r="M48" s="21"/>
      <c r="P48" s="20"/>
    </row>
    <row r="49" spans="1:17" s="15" customFormat="1" ht="9" customHeight="1" x14ac:dyDescent="0.25">
      <c r="B49" s="17"/>
      <c r="D49" s="17"/>
      <c r="G49" s="6"/>
      <c r="H49" s="38"/>
    </row>
    <row r="50" spans="1:17" ht="15" customHeight="1" x14ac:dyDescent="0.25">
      <c r="A50" s="132" t="s">
        <v>202</v>
      </c>
      <c r="B50" s="133"/>
      <c r="C50" s="133"/>
      <c r="D50" s="133"/>
      <c r="E50" s="133"/>
      <c r="F50" s="133"/>
      <c r="G50" s="133"/>
      <c r="H50" s="133"/>
      <c r="I50" s="133"/>
      <c r="J50" s="133"/>
      <c r="K50" s="134"/>
      <c r="M50" s="100" t="s">
        <v>202</v>
      </c>
      <c r="N50" s="101"/>
      <c r="O50" s="101"/>
      <c r="P50" s="101"/>
    </row>
    <row r="51" spans="1:17" x14ac:dyDescent="0.25">
      <c r="A51" s="135"/>
      <c r="B51" s="136"/>
      <c r="C51" s="136"/>
      <c r="D51" s="136"/>
      <c r="E51" s="136"/>
      <c r="F51" s="136"/>
      <c r="G51" s="136"/>
      <c r="H51" s="136"/>
      <c r="I51" s="136"/>
      <c r="J51" s="136"/>
      <c r="K51" s="137"/>
      <c r="M51" s="102"/>
      <c r="N51" s="103"/>
      <c r="O51" s="103"/>
      <c r="P51" s="103"/>
    </row>
    <row r="52" spans="1:17" x14ac:dyDescent="0.25">
      <c r="A52" s="135"/>
      <c r="B52" s="136"/>
      <c r="C52" s="136"/>
      <c r="D52" s="136"/>
      <c r="E52" s="136"/>
      <c r="F52" s="136"/>
      <c r="G52" s="136"/>
      <c r="H52" s="136"/>
      <c r="I52" s="136"/>
      <c r="J52" s="136"/>
      <c r="K52" s="137"/>
      <c r="M52" s="102"/>
      <c r="N52" s="103"/>
      <c r="O52" s="103"/>
      <c r="P52" s="103"/>
    </row>
    <row r="53" spans="1:17" x14ac:dyDescent="0.25">
      <c r="A53" s="135"/>
      <c r="B53" s="136"/>
      <c r="C53" s="136"/>
      <c r="D53" s="136"/>
      <c r="E53" s="136"/>
      <c r="F53" s="136"/>
      <c r="G53" s="136"/>
      <c r="H53" s="136"/>
      <c r="I53" s="136"/>
      <c r="J53" s="136"/>
      <c r="K53" s="137"/>
      <c r="M53" s="102"/>
      <c r="N53" s="103"/>
      <c r="O53" s="103"/>
      <c r="P53" s="103"/>
    </row>
    <row r="54" spans="1:17" ht="15" customHeight="1" x14ac:dyDescent="0.25">
      <c r="A54" s="108" t="s">
        <v>4</v>
      </c>
      <c r="B54" s="109"/>
      <c r="C54" s="109"/>
      <c r="D54" s="109"/>
      <c r="E54" s="109"/>
      <c r="F54" s="110"/>
      <c r="G54" s="115"/>
      <c r="H54" s="104" t="s">
        <v>148</v>
      </c>
      <c r="I54" s="105"/>
      <c r="J54" s="105"/>
      <c r="K54" s="106"/>
      <c r="M54" s="108" t="s">
        <v>147</v>
      </c>
      <c r="N54" s="109"/>
      <c r="O54" s="109"/>
      <c r="P54" s="110"/>
    </row>
    <row r="55" spans="1:17" s="9" customFormat="1" x14ac:dyDescent="0.25">
      <c r="A55" s="12" t="s">
        <v>14</v>
      </c>
      <c r="B55" s="7" t="s">
        <v>169</v>
      </c>
      <c r="C55" s="7" t="s">
        <v>123</v>
      </c>
      <c r="D55" s="7" t="s">
        <v>15</v>
      </c>
      <c r="E55" s="7" t="s">
        <v>16</v>
      </c>
      <c r="F55" s="13" t="s">
        <v>17</v>
      </c>
      <c r="G55" s="115"/>
      <c r="H55" s="12" t="s">
        <v>14</v>
      </c>
      <c r="I55" s="7" t="s">
        <v>9</v>
      </c>
      <c r="J55" s="7" t="s">
        <v>16</v>
      </c>
      <c r="K55" s="13" t="s">
        <v>18</v>
      </c>
      <c r="L55" s="17"/>
      <c r="M55" s="94" t="s">
        <v>14</v>
      </c>
      <c r="N55" s="95"/>
      <c r="O55" s="7" t="s">
        <v>16</v>
      </c>
      <c r="P55" s="13" t="s">
        <v>17</v>
      </c>
      <c r="Q55" s="17"/>
    </row>
    <row r="56" spans="1:17" ht="19.5" customHeight="1" x14ac:dyDescent="0.25">
      <c r="A56" s="56" t="s">
        <v>232</v>
      </c>
      <c r="B56" s="57" t="s">
        <v>22</v>
      </c>
      <c r="C56" s="57" t="s">
        <v>203</v>
      </c>
      <c r="D56" s="57" t="s">
        <v>204</v>
      </c>
      <c r="E56" s="79">
        <f ca="1">_xll.RiskUniform(48,192)</f>
        <v>120</v>
      </c>
      <c r="F56" s="56" t="s">
        <v>31</v>
      </c>
      <c r="G56" s="115"/>
      <c r="H56" s="67" t="s">
        <v>218</v>
      </c>
      <c r="I56" s="57" t="s">
        <v>229</v>
      </c>
      <c r="J56" s="71">
        <f ca="1">IF(E62*J57*J58+J59&lt;0,0,+E62*J57*J58+J59)</f>
        <v>3.5896614088505312E-3</v>
      </c>
      <c r="K56" s="62" t="s">
        <v>214</v>
      </c>
      <c r="M56" s="61" t="s">
        <v>182</v>
      </c>
      <c r="N56" s="59" t="s">
        <v>225</v>
      </c>
      <c r="O56" s="65">
        <f ca="1">_xll.RiskOutput(M56)+ IF(E59&lt;E56,O35,IF(O35*EXP(J56*(E59-E56))&gt;10000000000,10000000000,O35*EXP(J56*(E59-E56))))</f>
        <v>0</v>
      </c>
      <c r="P56" s="56" t="s">
        <v>28</v>
      </c>
    </row>
    <row r="57" spans="1:17" ht="19.5" customHeight="1" x14ac:dyDescent="0.25">
      <c r="A57" s="58" t="s">
        <v>12</v>
      </c>
      <c r="B57" s="59" t="s">
        <v>22</v>
      </c>
      <c r="C57" s="57" t="s">
        <v>205</v>
      </c>
      <c r="D57" s="57" t="s">
        <v>206</v>
      </c>
      <c r="E57" s="80">
        <f ca="1">_xll.RiskOutput("Storage temperature (°C)")+_xll.RiskNormal(6,2)</f>
        <v>6</v>
      </c>
      <c r="F57" s="60" t="s">
        <v>30</v>
      </c>
      <c r="G57" s="115"/>
      <c r="H57" s="67"/>
      <c r="I57" s="57" t="s">
        <v>219</v>
      </c>
      <c r="J57" s="71">
        <f ca="1">+IF(E57&lt;E61,0,((E57-E61)/(E60-E61))^2)</f>
        <v>3.6730945821854917E-3</v>
      </c>
      <c r="K57" s="68" t="s">
        <v>11</v>
      </c>
      <c r="M57" s="61" t="s">
        <v>183</v>
      </c>
      <c r="N57" s="59" t="s">
        <v>226</v>
      </c>
      <c r="O57" s="69">
        <f ca="1">O56/E24</f>
        <v>0</v>
      </c>
      <c r="P57" s="62" t="s">
        <v>118</v>
      </c>
    </row>
    <row r="58" spans="1:17" ht="19.5" customHeight="1" x14ac:dyDescent="0.25">
      <c r="A58" s="61" t="s">
        <v>40</v>
      </c>
      <c r="B58" s="59" t="s">
        <v>21</v>
      </c>
      <c r="C58" s="57" t="s">
        <v>11</v>
      </c>
      <c r="D58" s="59" t="s">
        <v>41</v>
      </c>
      <c r="E58" s="63">
        <f>E40</f>
        <v>6</v>
      </c>
      <c r="F58" s="60" t="s">
        <v>11</v>
      </c>
      <c r="G58" s="115"/>
      <c r="H58" s="67"/>
      <c r="I58" s="57" t="s">
        <v>220</v>
      </c>
      <c r="J58" s="71">
        <f>IF(E58&lt;E64,0,IF(E58&gt;E63,1,((E58-E64)/(E63-E64))^2))</f>
        <v>0.5429362880886428</v>
      </c>
      <c r="K58" s="68" t="s">
        <v>11</v>
      </c>
      <c r="M58" s="61"/>
      <c r="N58" s="59" t="s">
        <v>140</v>
      </c>
      <c r="O58" s="69">
        <f ca="1">_xll.RiskOutput(M57)++IF(O57=0,-10,LOG(O57))</f>
        <v>-10</v>
      </c>
      <c r="P58" s="60" t="s">
        <v>149</v>
      </c>
    </row>
    <row r="59" spans="1:17" ht="19.5" customHeight="1" x14ac:dyDescent="0.25">
      <c r="A59" s="61" t="s">
        <v>13</v>
      </c>
      <c r="B59" s="59" t="s">
        <v>21</v>
      </c>
      <c r="C59" s="59" t="s">
        <v>11</v>
      </c>
      <c r="D59" s="59" t="s">
        <v>207</v>
      </c>
      <c r="E59" s="66">
        <f>21*24</f>
        <v>504</v>
      </c>
      <c r="F59" s="62" t="s">
        <v>31</v>
      </c>
      <c r="G59" s="115"/>
      <c r="H59" s="58" t="s">
        <v>221</v>
      </c>
      <c r="I59" s="59" t="s">
        <v>230</v>
      </c>
      <c r="J59" s="81">
        <f ca="1">_xll.RiskNormal(0,E65)</f>
        <v>0</v>
      </c>
      <c r="K59" s="68" t="s">
        <v>11</v>
      </c>
      <c r="M59" s="58" t="s">
        <v>180</v>
      </c>
      <c r="N59" s="59" t="s">
        <v>227</v>
      </c>
      <c r="O59" s="70">
        <f ca="1">1-_xll.RiskTarget(O56,0)</f>
        <v>0</v>
      </c>
      <c r="P59" s="62" t="s">
        <v>222</v>
      </c>
    </row>
    <row r="60" spans="1:17" ht="19.5" customHeight="1" x14ac:dyDescent="0.25">
      <c r="A60" s="61" t="s">
        <v>208</v>
      </c>
      <c r="B60" s="59" t="s">
        <v>21</v>
      </c>
      <c r="C60" s="57" t="s">
        <v>11</v>
      </c>
      <c r="D60" s="59" t="s">
        <v>209</v>
      </c>
      <c r="E60" s="65">
        <v>37</v>
      </c>
      <c r="F60" s="62" t="s">
        <v>30</v>
      </c>
      <c r="G60" s="115"/>
      <c r="H60" s="18"/>
      <c r="I60" s="9"/>
      <c r="J60" s="25"/>
      <c r="K60" s="45"/>
      <c r="M60" s="58" t="s">
        <v>223</v>
      </c>
      <c r="N60" s="59" t="s">
        <v>224</v>
      </c>
      <c r="O60" s="70">
        <f ca="1" xml:space="preserve"> 1-_xll.RiskTarget(O58,5)</f>
        <v>0</v>
      </c>
      <c r="P60" s="62" t="s">
        <v>222</v>
      </c>
    </row>
    <row r="61" spans="1:17" ht="19.5" customHeight="1" x14ac:dyDescent="0.25">
      <c r="A61" s="61" t="s">
        <v>210</v>
      </c>
      <c r="B61" s="59" t="s">
        <v>22</v>
      </c>
      <c r="C61" s="57" t="s">
        <v>211</v>
      </c>
      <c r="D61" s="59" t="s">
        <v>212</v>
      </c>
      <c r="E61" s="79">
        <f ca="1">_xll.RiskNormal(4,0.2)</f>
        <v>4</v>
      </c>
      <c r="F61" s="62" t="s">
        <v>30</v>
      </c>
      <c r="G61" s="115"/>
      <c r="H61" s="52"/>
      <c r="I61" s="9"/>
      <c r="J61" s="48"/>
      <c r="K61" s="45"/>
      <c r="M61" s="21"/>
      <c r="N61" s="9"/>
      <c r="O61" s="46"/>
      <c r="P61" s="20"/>
    </row>
    <row r="62" spans="1:17" ht="19.5" customHeight="1" x14ac:dyDescent="0.25">
      <c r="A62" s="61" t="s">
        <v>213</v>
      </c>
      <c r="B62" s="59" t="s">
        <v>21</v>
      </c>
      <c r="C62" s="59" t="s">
        <v>11</v>
      </c>
      <c r="D62" s="59" t="s">
        <v>234</v>
      </c>
      <c r="E62" s="63">
        <v>1.8</v>
      </c>
      <c r="F62" s="62" t="s">
        <v>214</v>
      </c>
      <c r="G62" s="115"/>
      <c r="H62" s="21"/>
      <c r="I62" s="10"/>
      <c r="J62" s="49"/>
      <c r="K62" s="45"/>
    </row>
    <row r="63" spans="1:17" ht="16.5" x14ac:dyDescent="0.25">
      <c r="A63" s="61" t="s">
        <v>215</v>
      </c>
      <c r="B63" s="59" t="s">
        <v>21</v>
      </c>
      <c r="C63" s="59" t="s">
        <v>11</v>
      </c>
      <c r="D63" s="59" t="s">
        <v>235</v>
      </c>
      <c r="E63" s="64">
        <v>6.5</v>
      </c>
      <c r="F63" s="60" t="s">
        <v>11</v>
      </c>
      <c r="G63" s="115"/>
      <c r="H63" s="18"/>
      <c r="K63" s="20"/>
      <c r="M63" s="21"/>
      <c r="P63" s="20"/>
    </row>
    <row r="64" spans="1:17" ht="16.5" x14ac:dyDescent="0.25">
      <c r="A64" s="61" t="s">
        <v>216</v>
      </c>
      <c r="B64" s="59" t="s">
        <v>21</v>
      </c>
      <c r="C64" s="59" t="s">
        <v>11</v>
      </c>
      <c r="D64" s="59" t="s">
        <v>236</v>
      </c>
      <c r="E64" s="65">
        <v>4.5999999999999996</v>
      </c>
      <c r="F64" s="60" t="s">
        <v>11</v>
      </c>
      <c r="G64" s="115"/>
      <c r="H64" s="18"/>
      <c r="K64" s="20"/>
      <c r="M64" s="21"/>
      <c r="P64" s="20"/>
    </row>
    <row r="65" spans="1:19" ht="16.5" x14ac:dyDescent="0.25">
      <c r="A65" s="61" t="s">
        <v>217</v>
      </c>
      <c r="B65" s="59" t="s">
        <v>21</v>
      </c>
      <c r="C65" s="57" t="s">
        <v>11</v>
      </c>
      <c r="D65" s="59" t="s">
        <v>231</v>
      </c>
      <c r="E65" s="64">
        <v>0.01</v>
      </c>
      <c r="F65" s="62" t="s">
        <v>11</v>
      </c>
      <c r="G65" s="115"/>
      <c r="H65" s="18"/>
      <c r="K65" s="20"/>
      <c r="M65" s="21"/>
      <c r="P65" s="20"/>
    </row>
    <row r="66" spans="1:19" s="15" customFormat="1" ht="9" customHeight="1" x14ac:dyDescent="0.25">
      <c r="B66" s="17"/>
      <c r="D66" s="17"/>
      <c r="G66" s="6"/>
      <c r="H66" s="38"/>
    </row>
    <row r="68" spans="1:19" x14ac:dyDescent="0.25">
      <c r="S68" s="50"/>
    </row>
  </sheetData>
  <mergeCells count="32">
    <mergeCell ref="M8:P8"/>
    <mergeCell ref="A8:F8"/>
    <mergeCell ref="G8:G16"/>
    <mergeCell ref="G22:G27"/>
    <mergeCell ref="A18:K21"/>
    <mergeCell ref="A29:K32"/>
    <mergeCell ref="M54:P54"/>
    <mergeCell ref="M22:P22"/>
    <mergeCell ref="H33:K33"/>
    <mergeCell ref="M33:P33"/>
    <mergeCell ref="H54:K54"/>
    <mergeCell ref="A50:K53"/>
    <mergeCell ref="G33:G48"/>
    <mergeCell ref="M25:M26"/>
    <mergeCell ref="M36:M37"/>
    <mergeCell ref="A33:F33"/>
    <mergeCell ref="A1:P2"/>
    <mergeCell ref="M55:N55"/>
    <mergeCell ref="M34:N34"/>
    <mergeCell ref="M23:N23"/>
    <mergeCell ref="M9:N9"/>
    <mergeCell ref="M29:P32"/>
    <mergeCell ref="M50:P53"/>
    <mergeCell ref="H8:K8"/>
    <mergeCell ref="H22:K22"/>
    <mergeCell ref="M11:M12"/>
    <mergeCell ref="A54:F54"/>
    <mergeCell ref="M18:P21"/>
    <mergeCell ref="A22:F22"/>
    <mergeCell ref="G54:G65"/>
    <mergeCell ref="A4:K7"/>
    <mergeCell ref="M4:P7"/>
  </mergeCells>
  <conditionalFormatting sqref="J9">
    <cfRule type="expression" dxfId="26" priority="43" stopIfTrue="1">
      <formula>IF(RiskSelectedNameCell2=CELL("address",$J$9),TRUE)</formula>
    </cfRule>
  </conditionalFormatting>
  <conditionalFormatting sqref="O13">
    <cfRule type="expression" dxfId="25" priority="44" stopIfTrue="1">
      <formula>RiskIsStatistics</formula>
    </cfRule>
  </conditionalFormatting>
  <conditionalFormatting sqref="O27">
    <cfRule type="expression" dxfId="24" priority="45" stopIfTrue="1">
      <formula>RiskIsStatistics</formula>
    </cfRule>
  </conditionalFormatting>
  <conditionalFormatting sqref="O38">
    <cfRule type="expression" dxfId="23" priority="46" stopIfTrue="1">
      <formula>RiskIsStatistics</formula>
    </cfRule>
  </conditionalFormatting>
  <conditionalFormatting sqref="O59">
    <cfRule type="expression" dxfId="22" priority="47" stopIfTrue="1">
      <formula>RiskIsStatistics</formula>
    </cfRule>
  </conditionalFormatting>
  <conditionalFormatting sqref="O60">
    <cfRule type="expression" dxfId="21" priority="48" stopIfTrue="1">
      <formula>RiskIsStatistics</formula>
    </cfRule>
  </conditionalFormatting>
  <conditionalFormatting sqref="E10">
    <cfRule type="expression" dxfId="20" priority="49" stopIfTrue="1">
      <formula>RiskIsInput</formula>
    </cfRule>
  </conditionalFormatting>
  <conditionalFormatting sqref="O10">
    <cfRule type="expression" dxfId="19" priority="50" stopIfTrue="1">
      <formula>RiskIsOutput</formula>
    </cfRule>
  </conditionalFormatting>
  <conditionalFormatting sqref="O11">
    <cfRule type="expression" dxfId="18" priority="51" stopIfTrue="1">
      <formula>RiskIsOutput</formula>
    </cfRule>
  </conditionalFormatting>
  <conditionalFormatting sqref="E12">
    <cfRule type="expression" dxfId="17" priority="52" stopIfTrue="1">
      <formula>RiskIsInput</formula>
    </cfRule>
  </conditionalFormatting>
  <conditionalFormatting sqref="O12">
    <cfRule type="expression" dxfId="16" priority="53" stopIfTrue="1">
      <formula>RiskIsOutput</formula>
    </cfRule>
  </conditionalFormatting>
  <conditionalFormatting sqref="E14">
    <cfRule type="expression" dxfId="15" priority="54" stopIfTrue="1">
      <formula>RiskIsInput</formula>
    </cfRule>
  </conditionalFormatting>
  <conditionalFormatting sqref="O24">
    <cfRule type="expression" dxfId="14" priority="55" stopIfTrue="1">
      <formula>RiskIsInput</formula>
    </cfRule>
  </conditionalFormatting>
  <conditionalFormatting sqref="O25">
    <cfRule type="expression" dxfId="13" priority="56" stopIfTrue="1">
      <formula>RiskIsOutput</formula>
    </cfRule>
  </conditionalFormatting>
  <conditionalFormatting sqref="O26">
    <cfRule type="expression" dxfId="12" priority="57" stopIfTrue="1">
      <formula>RiskIsOutput</formula>
    </cfRule>
  </conditionalFormatting>
  <conditionalFormatting sqref="O35">
    <cfRule type="expression" dxfId="11" priority="58" stopIfTrue="1">
      <formula>RiskIsOutput</formula>
    </cfRule>
  </conditionalFormatting>
  <conditionalFormatting sqref="E36">
    <cfRule type="expression" dxfId="10" priority="59" stopIfTrue="1">
      <formula>RiskIsInput</formula>
    </cfRule>
  </conditionalFormatting>
  <conditionalFormatting sqref="O36">
    <cfRule type="expression" dxfId="9" priority="60" stopIfTrue="1">
      <formula>RiskIsOutput</formula>
    </cfRule>
  </conditionalFormatting>
  <conditionalFormatting sqref="O37">
    <cfRule type="expression" dxfId="8" priority="61" stopIfTrue="1">
      <formula>RiskIsOutput</formula>
    </cfRule>
  </conditionalFormatting>
  <conditionalFormatting sqref="J39">
    <cfRule type="expression" dxfId="7" priority="62" stopIfTrue="1">
      <formula>RiskIsInput</formula>
    </cfRule>
  </conditionalFormatting>
  <conditionalFormatting sqref="J42">
    <cfRule type="expression" dxfId="6" priority="63" stopIfTrue="1">
      <formula>RiskIsInput</formula>
    </cfRule>
  </conditionalFormatting>
  <conditionalFormatting sqref="E56">
    <cfRule type="expression" dxfId="5" priority="64" stopIfTrue="1">
      <formula>RiskIsInput</formula>
    </cfRule>
  </conditionalFormatting>
  <conditionalFormatting sqref="O56">
    <cfRule type="expression" dxfId="4" priority="65" stopIfTrue="1">
      <formula>RiskIsOutput</formula>
    </cfRule>
  </conditionalFormatting>
  <conditionalFormatting sqref="E57">
    <cfRule type="expression" dxfId="3" priority="66" stopIfTrue="1">
      <formula>RiskIsOutput</formula>
    </cfRule>
  </conditionalFormatting>
  <conditionalFormatting sqref="O58">
    <cfRule type="expression" dxfId="2" priority="67" stopIfTrue="1">
      <formula>RiskIsOutput</formula>
    </cfRule>
  </conditionalFormatting>
  <conditionalFormatting sqref="J59">
    <cfRule type="expression" dxfId="1" priority="68" stopIfTrue="1">
      <formula>RiskIsInput</formula>
    </cfRule>
  </conditionalFormatting>
  <conditionalFormatting sqref="E61">
    <cfRule type="expression" dxfId="0" priority="69" stopIfTrue="1">
      <formula>RiskIsInput</formula>
    </cfRule>
  </conditionalFormatting>
  <pageMargins left="0.25" right="0.25" top="0.75" bottom="0.75" header="0.3" footer="0.3"/>
  <pageSetup paperSize="9" scale="2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workbookViewId="0"/>
  </sheetViews>
  <sheetFormatPr baseColWidth="10" defaultColWidth="11.42578125" defaultRowHeight="15" x14ac:dyDescent="0.25"/>
  <sheetData>
    <row r="1" spans="1:7" x14ac:dyDescent="0.25">
      <c r="A1" s="1" t="s">
        <v>324</v>
      </c>
      <c r="B1" s="1" t="s">
        <v>318</v>
      </c>
      <c r="C1" s="1" t="s">
        <v>319</v>
      </c>
      <c r="D1" s="1" t="s">
        <v>320</v>
      </c>
      <c r="E1" s="1" t="s">
        <v>321</v>
      </c>
      <c r="F1" s="1" t="s">
        <v>322</v>
      </c>
      <c r="G1" s="1" t="s">
        <v>323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2"/>
  <sheetViews>
    <sheetView workbookViewId="0">
      <selection activeCell="H31" sqref="H31"/>
    </sheetView>
  </sheetViews>
  <sheetFormatPr baseColWidth="10" defaultColWidth="11.42578125" defaultRowHeight="12.75" x14ac:dyDescent="0.2"/>
  <cols>
    <col min="1" max="1" width="11.42578125" style="85"/>
    <col min="2" max="2" width="11.5703125" style="85" bestFit="1" customWidth="1"/>
    <col min="3" max="3" width="12.7109375" style="85" bestFit="1" customWidth="1"/>
    <col min="4" max="5" width="11.5703125" style="85" bestFit="1" customWidth="1"/>
    <col min="6" max="6" width="11.42578125" style="85"/>
    <col min="7" max="7" width="11.5703125" style="85" bestFit="1" customWidth="1"/>
    <col min="8" max="16384" width="11.42578125" style="85"/>
  </cols>
  <sheetData>
    <row r="1" spans="1:7" x14ac:dyDescent="0.2">
      <c r="A1" s="147" t="s">
        <v>345</v>
      </c>
      <c r="B1" s="147"/>
      <c r="C1" s="147"/>
      <c r="D1" s="147"/>
    </row>
    <row r="2" spans="1:7" x14ac:dyDescent="0.2">
      <c r="A2" s="86" t="s">
        <v>184</v>
      </c>
      <c r="B2" s="87" t="s">
        <v>185</v>
      </c>
      <c r="C2" s="87" t="s">
        <v>186</v>
      </c>
      <c r="D2" s="87" t="s">
        <v>118</v>
      </c>
      <c r="E2" s="87" t="s">
        <v>187</v>
      </c>
    </row>
    <row r="3" spans="1:7" x14ac:dyDescent="0.2">
      <c r="A3" s="86" t="str">
        <f t="shared" ref="A3:A66" si="0">"RM2-"&amp;C3</f>
        <v>RM2-40332</v>
      </c>
      <c r="B3" s="87">
        <v>1</v>
      </c>
      <c r="C3" s="88">
        <v>40332</v>
      </c>
      <c r="D3" s="89">
        <v>1.4</v>
      </c>
      <c r="E3" s="91">
        <f t="shared" ref="E3:E66" si="1">+LOG(D3)</f>
        <v>0.14612803567823801</v>
      </c>
      <c r="G3" s="92"/>
    </row>
    <row r="4" spans="1:7" x14ac:dyDescent="0.2">
      <c r="A4" s="86" t="str">
        <f t="shared" si="0"/>
        <v>RM2-40342</v>
      </c>
      <c r="B4" s="87">
        <v>2</v>
      </c>
      <c r="C4" s="88">
        <v>40342</v>
      </c>
      <c r="D4" s="89">
        <v>2.2000000000000002</v>
      </c>
      <c r="E4" s="91">
        <f t="shared" si="1"/>
        <v>0.34242268082220628</v>
      </c>
      <c r="G4" s="92"/>
    </row>
    <row r="5" spans="1:7" x14ac:dyDescent="0.2">
      <c r="A5" s="86" t="str">
        <f t="shared" si="0"/>
        <v>RM2-40352</v>
      </c>
      <c r="B5" s="87">
        <v>3</v>
      </c>
      <c r="C5" s="88">
        <v>40352</v>
      </c>
      <c r="D5" s="89">
        <v>17.8</v>
      </c>
      <c r="E5" s="91">
        <f t="shared" si="1"/>
        <v>1.2504200023088941</v>
      </c>
      <c r="G5" s="92"/>
    </row>
    <row r="6" spans="1:7" x14ac:dyDescent="0.2">
      <c r="A6" s="86" t="str">
        <f t="shared" si="0"/>
        <v>RM2-40362</v>
      </c>
      <c r="B6" s="87">
        <v>4</v>
      </c>
      <c r="C6" s="88">
        <v>40362</v>
      </c>
      <c r="D6" s="89">
        <v>2.2000000000000002</v>
      </c>
      <c r="E6" s="91">
        <f t="shared" si="1"/>
        <v>0.34242268082220628</v>
      </c>
      <c r="G6" s="92"/>
    </row>
    <row r="7" spans="1:7" x14ac:dyDescent="0.2">
      <c r="A7" s="86" t="str">
        <f t="shared" si="0"/>
        <v>RM2-40372</v>
      </c>
      <c r="B7" s="87">
        <v>5</v>
      </c>
      <c r="C7" s="88">
        <v>40372</v>
      </c>
      <c r="D7" s="89">
        <v>338.8</v>
      </c>
      <c r="E7" s="91">
        <f t="shared" si="1"/>
        <v>2.5299434016586693</v>
      </c>
      <c r="G7" s="92"/>
    </row>
    <row r="8" spans="1:7" x14ac:dyDescent="0.2">
      <c r="A8" s="86" t="str">
        <f t="shared" si="0"/>
        <v>RM2-40382</v>
      </c>
      <c r="B8" s="87">
        <v>6</v>
      </c>
      <c r="C8" s="88">
        <v>40382</v>
      </c>
      <c r="D8" s="89">
        <v>8.9</v>
      </c>
      <c r="E8" s="91">
        <f t="shared" si="1"/>
        <v>0.9493900066449128</v>
      </c>
      <c r="G8" s="92"/>
    </row>
    <row r="9" spans="1:7" x14ac:dyDescent="0.2">
      <c r="A9" s="86" t="str">
        <f t="shared" si="0"/>
        <v>RM2-40392</v>
      </c>
      <c r="B9" s="87">
        <v>7</v>
      </c>
      <c r="C9" s="88">
        <v>40392</v>
      </c>
      <c r="D9" s="89">
        <v>3.4</v>
      </c>
      <c r="E9" s="91">
        <f t="shared" si="1"/>
        <v>0.53147891704225514</v>
      </c>
      <c r="G9" s="92"/>
    </row>
    <row r="10" spans="1:7" x14ac:dyDescent="0.2">
      <c r="A10" s="86" t="str">
        <f t="shared" si="0"/>
        <v>RM2-40402</v>
      </c>
      <c r="B10" s="87">
        <v>8</v>
      </c>
      <c r="C10" s="88">
        <v>40402</v>
      </c>
      <c r="D10" s="89">
        <v>107.2</v>
      </c>
      <c r="E10" s="91">
        <f t="shared" si="1"/>
        <v>2.030194785356751</v>
      </c>
      <c r="G10" s="92"/>
    </row>
    <row r="11" spans="1:7" x14ac:dyDescent="0.2">
      <c r="A11" s="86" t="str">
        <f t="shared" si="0"/>
        <v>RM2-40412</v>
      </c>
      <c r="B11" s="87">
        <v>9</v>
      </c>
      <c r="C11" s="88">
        <v>40412</v>
      </c>
      <c r="D11" s="89">
        <v>707.9</v>
      </c>
      <c r="E11" s="91">
        <f t="shared" si="1"/>
        <v>2.8499719123288503</v>
      </c>
      <c r="G11" s="92"/>
    </row>
    <row r="12" spans="1:7" x14ac:dyDescent="0.2">
      <c r="A12" s="86" t="str">
        <f t="shared" si="0"/>
        <v>RM2-40422</v>
      </c>
      <c r="B12" s="87">
        <v>10</v>
      </c>
      <c r="C12" s="88">
        <v>40422</v>
      </c>
      <c r="D12" s="89">
        <v>1.3</v>
      </c>
      <c r="E12" s="91">
        <f t="shared" si="1"/>
        <v>0.11394335230683679</v>
      </c>
      <c r="G12" s="92"/>
    </row>
    <row r="13" spans="1:7" x14ac:dyDescent="0.2">
      <c r="A13" s="86" t="str">
        <f t="shared" si="0"/>
        <v>RM2-40432</v>
      </c>
      <c r="B13" s="87">
        <v>11</v>
      </c>
      <c r="C13" s="88">
        <v>40432</v>
      </c>
      <c r="D13" s="89">
        <v>3.2</v>
      </c>
      <c r="E13" s="91">
        <f t="shared" si="1"/>
        <v>0.50514997831990605</v>
      </c>
      <c r="G13" s="92"/>
    </row>
    <row r="14" spans="1:7" x14ac:dyDescent="0.2">
      <c r="A14" s="86" t="str">
        <f t="shared" si="0"/>
        <v>RM2-40442</v>
      </c>
      <c r="B14" s="87">
        <v>12</v>
      </c>
      <c r="C14" s="88">
        <v>40442</v>
      </c>
      <c r="D14" s="89">
        <v>3.1</v>
      </c>
      <c r="E14" s="91">
        <f t="shared" si="1"/>
        <v>0.49136169383427269</v>
      </c>
      <c r="G14" s="92"/>
    </row>
    <row r="15" spans="1:7" x14ac:dyDescent="0.2">
      <c r="A15" s="86" t="str">
        <f t="shared" si="0"/>
        <v>RM2-40452</v>
      </c>
      <c r="B15" s="87">
        <v>13</v>
      </c>
      <c r="C15" s="88">
        <v>40452</v>
      </c>
      <c r="D15" s="89">
        <v>1.4</v>
      </c>
      <c r="E15" s="91">
        <f t="shared" si="1"/>
        <v>0.14612803567823801</v>
      </c>
      <c r="G15" s="92"/>
    </row>
    <row r="16" spans="1:7" x14ac:dyDescent="0.2">
      <c r="A16" s="86" t="str">
        <f t="shared" si="0"/>
        <v>RM2-40462</v>
      </c>
      <c r="B16" s="87">
        <v>14</v>
      </c>
      <c r="C16" s="88">
        <v>40462</v>
      </c>
      <c r="D16" s="89">
        <v>2.5</v>
      </c>
      <c r="E16" s="91">
        <f t="shared" si="1"/>
        <v>0.3979400086720376</v>
      </c>
      <c r="G16" s="92"/>
    </row>
    <row r="17" spans="1:7" x14ac:dyDescent="0.2">
      <c r="A17" s="86" t="str">
        <f t="shared" si="0"/>
        <v>RM2-40472</v>
      </c>
      <c r="B17" s="87">
        <v>15</v>
      </c>
      <c r="C17" s="88">
        <v>40472</v>
      </c>
      <c r="D17" s="89">
        <v>2</v>
      </c>
      <c r="E17" s="91">
        <f t="shared" si="1"/>
        <v>0.3010299956639812</v>
      </c>
      <c r="G17" s="92"/>
    </row>
    <row r="18" spans="1:7" x14ac:dyDescent="0.2">
      <c r="A18" s="86" t="str">
        <f t="shared" si="0"/>
        <v>RM2-40482</v>
      </c>
      <c r="B18" s="87">
        <v>16</v>
      </c>
      <c r="C18" s="88">
        <v>40482</v>
      </c>
      <c r="D18" s="89">
        <v>3.5</v>
      </c>
      <c r="E18" s="91">
        <f t="shared" si="1"/>
        <v>0.54406804435027567</v>
      </c>
      <c r="G18" s="92"/>
    </row>
    <row r="19" spans="1:7" x14ac:dyDescent="0.2">
      <c r="A19" s="86" t="str">
        <f t="shared" si="0"/>
        <v>RM2-40492</v>
      </c>
      <c r="B19" s="87">
        <v>17</v>
      </c>
      <c r="C19" s="88">
        <v>40492</v>
      </c>
      <c r="D19" s="89">
        <v>6.5</v>
      </c>
      <c r="E19" s="91">
        <f t="shared" si="1"/>
        <v>0.81291335664285558</v>
      </c>
      <c r="G19" s="92"/>
    </row>
    <row r="20" spans="1:7" x14ac:dyDescent="0.2">
      <c r="A20" s="86" t="str">
        <f t="shared" si="0"/>
        <v>RM2-40502</v>
      </c>
      <c r="B20" s="87">
        <v>18</v>
      </c>
      <c r="C20" s="88">
        <v>40502</v>
      </c>
      <c r="D20" s="89">
        <v>50.1</v>
      </c>
      <c r="E20" s="91">
        <f t="shared" si="1"/>
        <v>1.6998377258672457</v>
      </c>
      <c r="G20" s="92"/>
    </row>
    <row r="21" spans="1:7" x14ac:dyDescent="0.2">
      <c r="A21" s="86" t="str">
        <f t="shared" si="0"/>
        <v>RM2-40512</v>
      </c>
      <c r="B21" s="87">
        <v>19</v>
      </c>
      <c r="C21" s="88">
        <v>40512</v>
      </c>
      <c r="D21" s="89">
        <v>3.8</v>
      </c>
      <c r="E21" s="91">
        <f t="shared" si="1"/>
        <v>0.57978359661681012</v>
      </c>
      <c r="G21" s="92"/>
    </row>
    <row r="22" spans="1:7" x14ac:dyDescent="0.2">
      <c r="A22" s="86" t="str">
        <f t="shared" si="0"/>
        <v>RM2-40522</v>
      </c>
      <c r="B22" s="87">
        <v>20</v>
      </c>
      <c r="C22" s="88">
        <v>40522</v>
      </c>
      <c r="D22" s="89">
        <v>3.5</v>
      </c>
      <c r="E22" s="91">
        <f t="shared" si="1"/>
        <v>0.54406804435027567</v>
      </c>
      <c r="G22" s="92"/>
    </row>
    <row r="23" spans="1:7" x14ac:dyDescent="0.2">
      <c r="A23" s="86" t="str">
        <f t="shared" si="0"/>
        <v>RM2-40532</v>
      </c>
      <c r="B23" s="87">
        <v>21</v>
      </c>
      <c r="C23" s="88">
        <v>40532</v>
      </c>
      <c r="D23" s="89">
        <v>5.6</v>
      </c>
      <c r="E23" s="91">
        <f t="shared" si="1"/>
        <v>0.74818802700620035</v>
      </c>
      <c r="G23" s="92"/>
    </row>
    <row r="24" spans="1:7" x14ac:dyDescent="0.2">
      <c r="A24" s="86" t="str">
        <f t="shared" si="0"/>
        <v>RM2-40542</v>
      </c>
      <c r="B24" s="87">
        <v>22</v>
      </c>
      <c r="C24" s="88">
        <v>40542</v>
      </c>
      <c r="D24" s="89">
        <v>5.5</v>
      </c>
      <c r="E24" s="91">
        <f t="shared" si="1"/>
        <v>0.74036268949424389</v>
      </c>
      <c r="G24" s="92"/>
    </row>
    <row r="25" spans="1:7" x14ac:dyDescent="0.2">
      <c r="A25" s="86" t="str">
        <f t="shared" si="0"/>
        <v>RM2-40551</v>
      </c>
      <c r="B25" s="87">
        <v>23</v>
      </c>
      <c r="C25" s="88">
        <v>40551</v>
      </c>
      <c r="D25" s="89">
        <v>5.9</v>
      </c>
      <c r="E25" s="91">
        <f t="shared" si="1"/>
        <v>0.77085201164214423</v>
      </c>
      <c r="G25" s="92"/>
    </row>
    <row r="26" spans="1:7" x14ac:dyDescent="0.2">
      <c r="A26" s="86" t="str">
        <f t="shared" si="0"/>
        <v>RM2-40552</v>
      </c>
      <c r="B26" s="87">
        <v>24</v>
      </c>
      <c r="C26" s="88">
        <v>40552</v>
      </c>
      <c r="D26" s="89">
        <v>27.5</v>
      </c>
      <c r="E26" s="91">
        <f t="shared" si="1"/>
        <v>1.4393326938302626</v>
      </c>
      <c r="G26" s="92"/>
    </row>
    <row r="27" spans="1:7" x14ac:dyDescent="0.2">
      <c r="A27" s="86" t="str">
        <f t="shared" si="0"/>
        <v>RM2-40555</v>
      </c>
      <c r="B27" s="87">
        <v>25</v>
      </c>
      <c r="C27" s="88">
        <v>40555</v>
      </c>
      <c r="D27" s="89">
        <v>47.9</v>
      </c>
      <c r="E27" s="91">
        <f t="shared" si="1"/>
        <v>1.6803355134145632</v>
      </c>
      <c r="G27" s="92"/>
    </row>
    <row r="28" spans="1:7" x14ac:dyDescent="0.2">
      <c r="A28" s="86" t="str">
        <f t="shared" si="0"/>
        <v>RM2-40559</v>
      </c>
      <c r="B28" s="87">
        <v>26</v>
      </c>
      <c r="C28" s="88">
        <v>40559</v>
      </c>
      <c r="D28" s="89">
        <v>45.7</v>
      </c>
      <c r="E28" s="91">
        <f t="shared" si="1"/>
        <v>1.6599162000698502</v>
      </c>
      <c r="G28" s="92"/>
    </row>
    <row r="29" spans="1:7" x14ac:dyDescent="0.2">
      <c r="A29" s="86" t="str">
        <f t="shared" si="0"/>
        <v>RM2-40562</v>
      </c>
      <c r="B29" s="87">
        <v>27</v>
      </c>
      <c r="C29" s="88">
        <v>40562</v>
      </c>
      <c r="D29" s="89">
        <v>3.4</v>
      </c>
      <c r="E29" s="91">
        <f t="shared" si="1"/>
        <v>0.53147891704225514</v>
      </c>
      <c r="G29" s="92"/>
    </row>
    <row r="30" spans="1:7" x14ac:dyDescent="0.2">
      <c r="A30" s="86" t="str">
        <f t="shared" si="0"/>
        <v>RM2-40563</v>
      </c>
      <c r="B30" s="87">
        <v>28</v>
      </c>
      <c r="C30" s="88">
        <v>40563</v>
      </c>
      <c r="D30" s="89">
        <v>2</v>
      </c>
      <c r="E30" s="91">
        <f t="shared" si="1"/>
        <v>0.3010299956639812</v>
      </c>
      <c r="G30" s="92"/>
    </row>
    <row r="31" spans="1:7" x14ac:dyDescent="0.2">
      <c r="A31" s="86" t="str">
        <f t="shared" si="0"/>
        <v>RM2-40567</v>
      </c>
      <c r="B31" s="87">
        <v>29</v>
      </c>
      <c r="C31" s="88">
        <v>40567</v>
      </c>
      <c r="D31" s="89">
        <v>7.8</v>
      </c>
      <c r="E31" s="91">
        <f t="shared" si="1"/>
        <v>0.89209460269048035</v>
      </c>
      <c r="G31" s="92"/>
    </row>
    <row r="32" spans="1:7" x14ac:dyDescent="0.2">
      <c r="A32" s="86" t="str">
        <f t="shared" si="0"/>
        <v>RM2-40571</v>
      </c>
      <c r="B32" s="87">
        <v>30</v>
      </c>
      <c r="C32" s="88">
        <v>40571</v>
      </c>
      <c r="D32" s="89">
        <v>53.7</v>
      </c>
      <c r="E32" s="91">
        <f t="shared" si="1"/>
        <v>1.7299742856995557</v>
      </c>
      <c r="G32" s="92"/>
    </row>
    <row r="33" spans="1:7" x14ac:dyDescent="0.2">
      <c r="A33" s="86" t="str">
        <f t="shared" si="0"/>
        <v>RM2-40572</v>
      </c>
      <c r="B33" s="87">
        <v>31</v>
      </c>
      <c r="C33" s="88">
        <v>40572</v>
      </c>
      <c r="D33" s="89">
        <v>6.8</v>
      </c>
      <c r="E33" s="91">
        <f t="shared" si="1"/>
        <v>0.83250891270623628</v>
      </c>
      <c r="G33" s="92"/>
    </row>
    <row r="34" spans="1:7" x14ac:dyDescent="0.2">
      <c r="A34" s="86" t="str">
        <f t="shared" si="0"/>
        <v>RM2-40575</v>
      </c>
      <c r="B34" s="87">
        <v>32</v>
      </c>
      <c r="C34" s="88">
        <v>40575</v>
      </c>
      <c r="D34" s="89">
        <v>18.2</v>
      </c>
      <c r="E34" s="91">
        <f t="shared" si="1"/>
        <v>1.2600713879850747</v>
      </c>
      <c r="G34" s="92"/>
    </row>
    <row r="35" spans="1:7" x14ac:dyDescent="0.2">
      <c r="A35" s="86" t="str">
        <f t="shared" si="0"/>
        <v>RM2-40579</v>
      </c>
      <c r="B35" s="87">
        <v>33</v>
      </c>
      <c r="C35" s="88">
        <v>40579</v>
      </c>
      <c r="D35" s="89">
        <v>6.5</v>
      </c>
      <c r="E35" s="91">
        <f t="shared" si="1"/>
        <v>0.81291335664285558</v>
      </c>
      <c r="G35" s="92"/>
    </row>
    <row r="36" spans="1:7" x14ac:dyDescent="0.2">
      <c r="A36" s="86" t="str">
        <f t="shared" si="0"/>
        <v>RM2-40582</v>
      </c>
      <c r="B36" s="87">
        <v>34</v>
      </c>
      <c r="C36" s="88">
        <v>40582</v>
      </c>
      <c r="D36" s="89">
        <v>2.2000000000000002</v>
      </c>
      <c r="E36" s="91">
        <f t="shared" si="1"/>
        <v>0.34242268082220628</v>
      </c>
      <c r="G36" s="92"/>
    </row>
    <row r="37" spans="1:7" x14ac:dyDescent="0.2">
      <c r="A37" s="86" t="str">
        <f t="shared" si="0"/>
        <v>RM2-40583</v>
      </c>
      <c r="B37" s="87">
        <v>35</v>
      </c>
      <c r="C37" s="88">
        <v>40583</v>
      </c>
      <c r="D37" s="89">
        <v>338.8</v>
      </c>
      <c r="E37" s="91">
        <f t="shared" si="1"/>
        <v>2.5299434016586693</v>
      </c>
      <c r="G37" s="92"/>
    </row>
    <row r="38" spans="1:7" x14ac:dyDescent="0.2">
      <c r="A38" s="86" t="str">
        <f t="shared" si="0"/>
        <v>RM2-40587</v>
      </c>
      <c r="B38" s="87">
        <v>36</v>
      </c>
      <c r="C38" s="88">
        <v>40587</v>
      </c>
      <c r="D38" s="89">
        <v>2.5</v>
      </c>
      <c r="E38" s="91">
        <f t="shared" si="1"/>
        <v>0.3979400086720376</v>
      </c>
      <c r="G38" s="92"/>
    </row>
    <row r="39" spans="1:7" x14ac:dyDescent="0.2">
      <c r="A39" s="86" t="str">
        <f t="shared" si="0"/>
        <v>RM2-40591</v>
      </c>
      <c r="B39" s="87">
        <v>37</v>
      </c>
      <c r="C39" s="88">
        <v>40591</v>
      </c>
      <c r="D39" s="89">
        <v>1.6</v>
      </c>
      <c r="E39" s="91">
        <f t="shared" si="1"/>
        <v>0.20411998265592479</v>
      </c>
      <c r="G39" s="92"/>
    </row>
    <row r="40" spans="1:7" x14ac:dyDescent="0.2">
      <c r="A40" s="86" t="str">
        <f t="shared" si="0"/>
        <v>RM2-40592</v>
      </c>
      <c r="B40" s="87">
        <v>38</v>
      </c>
      <c r="C40" s="88">
        <v>40592</v>
      </c>
      <c r="D40" s="89">
        <v>2.9</v>
      </c>
      <c r="E40" s="91">
        <f t="shared" si="1"/>
        <v>0.46239799789895608</v>
      </c>
      <c r="G40" s="92"/>
    </row>
    <row r="41" spans="1:7" x14ac:dyDescent="0.2">
      <c r="A41" s="86" t="str">
        <f t="shared" si="0"/>
        <v>RM2-40595</v>
      </c>
      <c r="B41" s="87">
        <v>39</v>
      </c>
      <c r="C41" s="88">
        <v>40595</v>
      </c>
      <c r="D41" s="89">
        <v>354.8</v>
      </c>
      <c r="E41" s="91">
        <f t="shared" si="1"/>
        <v>2.5499836111596887</v>
      </c>
      <c r="G41" s="92"/>
    </row>
    <row r="42" spans="1:7" x14ac:dyDescent="0.2">
      <c r="A42" s="86" t="str">
        <f t="shared" si="0"/>
        <v>RM2-40599</v>
      </c>
      <c r="B42" s="87">
        <v>40</v>
      </c>
      <c r="C42" s="88">
        <v>40599</v>
      </c>
      <c r="D42" s="89">
        <v>2.9</v>
      </c>
      <c r="E42" s="91">
        <f t="shared" si="1"/>
        <v>0.46239799789895608</v>
      </c>
      <c r="G42" s="92"/>
    </row>
    <row r="43" spans="1:7" x14ac:dyDescent="0.2">
      <c r="A43" s="86" t="str">
        <f t="shared" si="0"/>
        <v>RM2-40602</v>
      </c>
      <c r="B43" s="87">
        <v>41</v>
      </c>
      <c r="C43" s="88">
        <v>40602</v>
      </c>
      <c r="D43" s="89">
        <v>2454.6999999999998</v>
      </c>
      <c r="E43" s="91">
        <f t="shared" si="1"/>
        <v>3.389998422607333</v>
      </c>
      <c r="G43" s="92"/>
    </row>
    <row r="44" spans="1:7" x14ac:dyDescent="0.2">
      <c r="A44" s="86" t="str">
        <f t="shared" si="0"/>
        <v>RM2-40603</v>
      </c>
      <c r="B44" s="87">
        <v>42</v>
      </c>
      <c r="C44" s="88">
        <v>40603</v>
      </c>
      <c r="D44" s="89">
        <v>12.9</v>
      </c>
      <c r="E44" s="91">
        <f t="shared" si="1"/>
        <v>1.110589710299249</v>
      </c>
      <c r="G44" s="92"/>
    </row>
    <row r="45" spans="1:7" x14ac:dyDescent="0.2">
      <c r="A45" s="86" t="str">
        <f t="shared" si="0"/>
        <v>RM2-40607</v>
      </c>
      <c r="B45" s="87">
        <v>43</v>
      </c>
      <c r="C45" s="88">
        <v>40607</v>
      </c>
      <c r="D45" s="89">
        <v>2.1</v>
      </c>
      <c r="E45" s="91">
        <f t="shared" si="1"/>
        <v>0.3222192947339193</v>
      </c>
      <c r="G45" s="92"/>
    </row>
    <row r="46" spans="1:7" x14ac:dyDescent="0.2">
      <c r="A46" s="86" t="str">
        <f t="shared" si="0"/>
        <v>RM2-40611</v>
      </c>
      <c r="B46" s="87">
        <v>44</v>
      </c>
      <c r="C46" s="88">
        <v>40611</v>
      </c>
      <c r="D46" s="89">
        <v>16.600000000000001</v>
      </c>
      <c r="E46" s="91">
        <f t="shared" si="1"/>
        <v>1.2201080880400552</v>
      </c>
      <c r="G46" s="92"/>
    </row>
    <row r="47" spans="1:7" x14ac:dyDescent="0.2">
      <c r="A47" s="86" t="str">
        <f t="shared" si="0"/>
        <v>RM2-40612</v>
      </c>
      <c r="B47" s="87">
        <v>45</v>
      </c>
      <c r="C47" s="88">
        <v>40612</v>
      </c>
      <c r="D47" s="89">
        <v>3.6</v>
      </c>
      <c r="E47" s="91">
        <f t="shared" si="1"/>
        <v>0.55630250076728727</v>
      </c>
      <c r="G47" s="92"/>
    </row>
    <row r="48" spans="1:7" x14ac:dyDescent="0.2">
      <c r="A48" s="86" t="str">
        <f t="shared" si="0"/>
        <v>RM2-40615</v>
      </c>
      <c r="B48" s="87">
        <v>46</v>
      </c>
      <c r="C48" s="88">
        <v>40615</v>
      </c>
      <c r="D48" s="89">
        <v>2.2000000000000002</v>
      </c>
      <c r="E48" s="91">
        <f t="shared" si="1"/>
        <v>0.34242268082220628</v>
      </c>
      <c r="G48" s="92"/>
    </row>
    <row r="49" spans="1:7" x14ac:dyDescent="0.2">
      <c r="A49" s="86" t="str">
        <f t="shared" si="0"/>
        <v>RM2-40619</v>
      </c>
      <c r="B49" s="87">
        <v>47</v>
      </c>
      <c r="C49" s="88">
        <v>40619</v>
      </c>
      <c r="D49" s="89">
        <v>12.6</v>
      </c>
      <c r="E49" s="91">
        <f t="shared" si="1"/>
        <v>1.1003705451175629</v>
      </c>
      <c r="G49" s="92"/>
    </row>
    <row r="50" spans="1:7" x14ac:dyDescent="0.2">
      <c r="A50" s="86" t="str">
        <f t="shared" si="0"/>
        <v>RM2-40622</v>
      </c>
      <c r="B50" s="87">
        <v>48</v>
      </c>
      <c r="C50" s="88">
        <v>40622</v>
      </c>
      <c r="D50" s="89">
        <v>1349</v>
      </c>
      <c r="E50" s="91">
        <f t="shared" si="1"/>
        <v>3.1300119496719043</v>
      </c>
      <c r="G50" s="92"/>
    </row>
    <row r="51" spans="1:7" x14ac:dyDescent="0.2">
      <c r="A51" s="86" t="str">
        <f t="shared" si="0"/>
        <v>RM2-40623</v>
      </c>
      <c r="B51" s="87">
        <v>49</v>
      </c>
      <c r="C51" s="88">
        <v>40623</v>
      </c>
      <c r="D51" s="89">
        <v>16.2</v>
      </c>
      <c r="E51" s="91">
        <f t="shared" si="1"/>
        <v>1.209515014542631</v>
      </c>
      <c r="G51" s="92"/>
    </row>
    <row r="52" spans="1:7" x14ac:dyDescent="0.2">
      <c r="A52" s="86" t="str">
        <f t="shared" si="0"/>
        <v>RM2-40627</v>
      </c>
      <c r="B52" s="87">
        <v>50</v>
      </c>
      <c r="C52" s="88">
        <v>40627</v>
      </c>
      <c r="D52" s="89">
        <v>6</v>
      </c>
      <c r="E52" s="91">
        <f t="shared" si="1"/>
        <v>0.77815125038364363</v>
      </c>
      <c r="G52" s="92"/>
    </row>
    <row r="53" spans="1:7" x14ac:dyDescent="0.2">
      <c r="A53" s="86" t="str">
        <f t="shared" si="0"/>
        <v>RM2-40631</v>
      </c>
      <c r="B53" s="87">
        <v>51</v>
      </c>
      <c r="C53" s="88">
        <v>40631</v>
      </c>
      <c r="D53" s="89">
        <v>2.8</v>
      </c>
      <c r="E53" s="91">
        <f t="shared" si="1"/>
        <v>0.44715803134221921</v>
      </c>
      <c r="G53" s="92"/>
    </row>
    <row r="54" spans="1:7" x14ac:dyDescent="0.2">
      <c r="A54" s="86" t="str">
        <f t="shared" si="0"/>
        <v>RM2-40632</v>
      </c>
      <c r="B54" s="87">
        <v>52</v>
      </c>
      <c r="C54" s="88">
        <v>40632</v>
      </c>
      <c r="D54" s="89">
        <v>2.4</v>
      </c>
      <c r="E54" s="91">
        <f t="shared" si="1"/>
        <v>0.38021124171160603</v>
      </c>
      <c r="G54" s="92"/>
    </row>
    <row r="55" spans="1:7" x14ac:dyDescent="0.2">
      <c r="A55" s="86" t="str">
        <f t="shared" si="0"/>
        <v>RM2-40635</v>
      </c>
      <c r="B55" s="87">
        <v>53</v>
      </c>
      <c r="C55" s="88">
        <v>40635</v>
      </c>
      <c r="D55" s="89">
        <v>8.9</v>
      </c>
      <c r="E55" s="91">
        <f t="shared" si="1"/>
        <v>0.9493900066449128</v>
      </c>
      <c r="G55" s="92"/>
    </row>
    <row r="56" spans="1:7" x14ac:dyDescent="0.2">
      <c r="A56" s="86" t="str">
        <f t="shared" si="0"/>
        <v>RM2-40639</v>
      </c>
      <c r="B56" s="87">
        <v>54</v>
      </c>
      <c r="C56" s="88">
        <v>40639</v>
      </c>
      <c r="D56" s="89">
        <v>21.4</v>
      </c>
      <c r="E56" s="91">
        <f t="shared" si="1"/>
        <v>1.3304137733491908</v>
      </c>
      <c r="G56" s="92"/>
    </row>
    <row r="57" spans="1:7" x14ac:dyDescent="0.2">
      <c r="A57" s="86" t="str">
        <f t="shared" si="0"/>
        <v>RM2-40642</v>
      </c>
      <c r="B57" s="87">
        <v>55</v>
      </c>
      <c r="C57" s="88">
        <v>40642</v>
      </c>
      <c r="D57" s="89">
        <v>1.8</v>
      </c>
      <c r="E57" s="91">
        <f t="shared" si="1"/>
        <v>0.25527250510330607</v>
      </c>
      <c r="G57" s="92"/>
    </row>
    <row r="58" spans="1:7" x14ac:dyDescent="0.2">
      <c r="A58" s="86" t="str">
        <f t="shared" si="0"/>
        <v>RM2-40643</v>
      </c>
      <c r="B58" s="87">
        <v>56</v>
      </c>
      <c r="C58" s="88">
        <v>40643</v>
      </c>
      <c r="D58" s="89">
        <v>21.9</v>
      </c>
      <c r="E58" s="91">
        <f t="shared" si="1"/>
        <v>1.3404441148401183</v>
      </c>
      <c r="G58" s="92"/>
    </row>
    <row r="59" spans="1:7" x14ac:dyDescent="0.2">
      <c r="A59" s="86" t="str">
        <f t="shared" si="0"/>
        <v>RM2-40647</v>
      </c>
      <c r="B59" s="87">
        <v>57</v>
      </c>
      <c r="C59" s="88">
        <v>40647</v>
      </c>
      <c r="D59" s="89">
        <v>2.8</v>
      </c>
      <c r="E59" s="91">
        <f t="shared" si="1"/>
        <v>0.44715803134221921</v>
      </c>
      <c r="G59" s="92"/>
    </row>
    <row r="60" spans="1:7" x14ac:dyDescent="0.2">
      <c r="A60" s="86" t="str">
        <f t="shared" si="0"/>
        <v>RM2-40651</v>
      </c>
      <c r="B60" s="87">
        <v>58</v>
      </c>
      <c r="C60" s="88">
        <v>40651</v>
      </c>
      <c r="D60" s="89">
        <v>2.1</v>
      </c>
      <c r="E60" s="91">
        <f t="shared" si="1"/>
        <v>0.3222192947339193</v>
      </c>
      <c r="G60" s="92"/>
    </row>
    <row r="61" spans="1:7" x14ac:dyDescent="0.2">
      <c r="A61" s="86" t="str">
        <f t="shared" si="0"/>
        <v>RM2-40652</v>
      </c>
      <c r="B61" s="87">
        <v>59</v>
      </c>
      <c r="C61" s="88">
        <v>40652</v>
      </c>
      <c r="D61" s="89">
        <v>30.2</v>
      </c>
      <c r="E61" s="91">
        <f t="shared" si="1"/>
        <v>1.4800069429571505</v>
      </c>
      <c r="G61" s="92"/>
    </row>
    <row r="62" spans="1:7" x14ac:dyDescent="0.2">
      <c r="A62" s="86" t="str">
        <f t="shared" si="0"/>
        <v>RM2-40655</v>
      </c>
      <c r="B62" s="87">
        <v>60</v>
      </c>
      <c r="C62" s="88">
        <v>40655</v>
      </c>
      <c r="D62" s="89">
        <v>4.5999999999999996</v>
      </c>
      <c r="E62" s="91">
        <f t="shared" si="1"/>
        <v>0.66275783168157409</v>
      </c>
      <c r="G62" s="92"/>
    </row>
    <row r="63" spans="1:7" x14ac:dyDescent="0.2">
      <c r="A63" s="86" t="str">
        <f t="shared" si="0"/>
        <v>RM2-40659</v>
      </c>
      <c r="B63" s="87">
        <v>61</v>
      </c>
      <c r="C63" s="88">
        <v>40659</v>
      </c>
      <c r="D63" s="89">
        <v>5.6</v>
      </c>
      <c r="E63" s="91">
        <f t="shared" si="1"/>
        <v>0.74818802700620035</v>
      </c>
      <c r="G63" s="92"/>
    </row>
    <row r="64" spans="1:7" x14ac:dyDescent="0.2">
      <c r="A64" s="86" t="str">
        <f t="shared" si="0"/>
        <v>RM2-40662</v>
      </c>
      <c r="B64" s="87">
        <v>62</v>
      </c>
      <c r="C64" s="88">
        <v>40662</v>
      </c>
      <c r="D64" s="89">
        <v>5</v>
      </c>
      <c r="E64" s="91">
        <f t="shared" si="1"/>
        <v>0.69897000433601886</v>
      </c>
      <c r="G64" s="92"/>
    </row>
    <row r="65" spans="1:7" x14ac:dyDescent="0.2">
      <c r="A65" s="86" t="str">
        <f t="shared" si="0"/>
        <v>RM2-40663</v>
      </c>
      <c r="B65" s="87">
        <v>63</v>
      </c>
      <c r="C65" s="88">
        <v>40663</v>
      </c>
      <c r="D65" s="89">
        <v>204.2</v>
      </c>
      <c r="E65" s="91">
        <f t="shared" si="1"/>
        <v>2.3100557377508912</v>
      </c>
      <c r="G65" s="92"/>
    </row>
    <row r="66" spans="1:7" x14ac:dyDescent="0.2">
      <c r="A66" s="86" t="str">
        <f t="shared" si="0"/>
        <v>RM2-40667</v>
      </c>
      <c r="B66" s="87">
        <v>64</v>
      </c>
      <c r="C66" s="88">
        <v>40667</v>
      </c>
      <c r="D66" s="89">
        <v>2.8</v>
      </c>
      <c r="E66" s="91">
        <f t="shared" si="1"/>
        <v>0.44715803134221921</v>
      </c>
      <c r="G66" s="92"/>
    </row>
    <row r="67" spans="1:7" x14ac:dyDescent="0.2">
      <c r="A67" s="86" t="str">
        <f t="shared" ref="A67:A130" si="2">"RM2-"&amp;C67</f>
        <v>RM2-40671</v>
      </c>
      <c r="B67" s="87">
        <v>65</v>
      </c>
      <c r="C67" s="88">
        <v>40671</v>
      </c>
      <c r="D67" s="89">
        <v>489.8</v>
      </c>
      <c r="E67" s="91">
        <f t="shared" ref="E67:E130" si="3">+LOG(D67)</f>
        <v>2.6900187807886953</v>
      </c>
      <c r="G67" s="92"/>
    </row>
    <row r="68" spans="1:7" x14ac:dyDescent="0.2">
      <c r="A68" s="86" t="str">
        <f t="shared" si="2"/>
        <v>RM2-40672</v>
      </c>
      <c r="B68" s="87">
        <v>66</v>
      </c>
      <c r="C68" s="88">
        <v>40672</v>
      </c>
      <c r="D68" s="89">
        <v>2.1</v>
      </c>
      <c r="E68" s="91">
        <f t="shared" si="3"/>
        <v>0.3222192947339193</v>
      </c>
      <c r="G68" s="92"/>
    </row>
    <row r="69" spans="1:7" x14ac:dyDescent="0.2">
      <c r="A69" s="86" t="str">
        <f t="shared" si="2"/>
        <v>RM2-40675</v>
      </c>
      <c r="B69" s="87">
        <v>67</v>
      </c>
      <c r="C69" s="88">
        <v>40675</v>
      </c>
      <c r="D69" s="89">
        <v>2</v>
      </c>
      <c r="E69" s="91">
        <f t="shared" si="3"/>
        <v>0.3010299956639812</v>
      </c>
      <c r="G69" s="92"/>
    </row>
    <row r="70" spans="1:7" x14ac:dyDescent="0.2">
      <c r="A70" s="86" t="str">
        <f t="shared" si="2"/>
        <v>RM2-40679</v>
      </c>
      <c r="B70" s="87">
        <v>68</v>
      </c>
      <c r="C70" s="88">
        <v>40679</v>
      </c>
      <c r="D70" s="89">
        <v>28.2</v>
      </c>
      <c r="E70" s="91">
        <f t="shared" si="3"/>
        <v>1.4502491083193612</v>
      </c>
      <c r="G70" s="92"/>
    </row>
    <row r="71" spans="1:7" x14ac:dyDescent="0.2">
      <c r="A71" s="86" t="str">
        <f t="shared" si="2"/>
        <v>RM2-40682</v>
      </c>
      <c r="B71" s="87">
        <v>69</v>
      </c>
      <c r="C71" s="88">
        <v>40682</v>
      </c>
      <c r="D71" s="89">
        <v>3.2</v>
      </c>
      <c r="E71" s="91">
        <f t="shared" si="3"/>
        <v>0.50514997831990605</v>
      </c>
      <c r="G71" s="92"/>
    </row>
    <row r="72" spans="1:7" x14ac:dyDescent="0.2">
      <c r="A72" s="86" t="str">
        <f t="shared" si="2"/>
        <v>RM2-40683</v>
      </c>
      <c r="B72" s="87">
        <v>70</v>
      </c>
      <c r="C72" s="88">
        <v>40683</v>
      </c>
      <c r="D72" s="89">
        <v>4</v>
      </c>
      <c r="E72" s="91">
        <f t="shared" si="3"/>
        <v>0.6020599913279624</v>
      </c>
      <c r="G72" s="92"/>
    </row>
    <row r="73" spans="1:7" x14ac:dyDescent="0.2">
      <c r="A73" s="86" t="str">
        <f t="shared" si="2"/>
        <v>RM2-40687</v>
      </c>
      <c r="B73" s="87">
        <v>71</v>
      </c>
      <c r="C73" s="88">
        <v>40687</v>
      </c>
      <c r="D73" s="89">
        <v>2.2000000000000002</v>
      </c>
      <c r="E73" s="91">
        <f t="shared" si="3"/>
        <v>0.34242268082220628</v>
      </c>
      <c r="G73" s="92"/>
    </row>
    <row r="74" spans="1:7" x14ac:dyDescent="0.2">
      <c r="A74" s="86" t="str">
        <f t="shared" si="2"/>
        <v>RM2-40691</v>
      </c>
      <c r="B74" s="87">
        <v>72</v>
      </c>
      <c r="C74" s="88">
        <v>40691</v>
      </c>
      <c r="D74" s="89">
        <v>1288.2</v>
      </c>
      <c r="E74" s="91">
        <f t="shared" si="3"/>
        <v>3.1099832948198922</v>
      </c>
      <c r="G74" s="92"/>
    </row>
    <row r="75" spans="1:7" x14ac:dyDescent="0.2">
      <c r="A75" s="86" t="str">
        <f t="shared" si="2"/>
        <v>RM2-40692</v>
      </c>
      <c r="B75" s="87">
        <v>73</v>
      </c>
      <c r="C75" s="88">
        <v>40692</v>
      </c>
      <c r="D75" s="89">
        <v>645.70000000000005</v>
      </c>
      <c r="E75" s="91">
        <f t="shared" si="3"/>
        <v>2.8100307864058394</v>
      </c>
      <c r="G75" s="92"/>
    </row>
    <row r="76" spans="1:7" x14ac:dyDescent="0.2">
      <c r="A76" s="86" t="str">
        <f t="shared" si="2"/>
        <v>RM2-40695</v>
      </c>
      <c r="B76" s="87">
        <v>74</v>
      </c>
      <c r="C76" s="88">
        <v>40695</v>
      </c>
      <c r="D76" s="89">
        <v>1.5</v>
      </c>
      <c r="E76" s="91">
        <f t="shared" si="3"/>
        <v>0.17609125905568124</v>
      </c>
      <c r="G76" s="92"/>
    </row>
    <row r="77" spans="1:7" x14ac:dyDescent="0.2">
      <c r="A77" s="86" t="str">
        <f t="shared" si="2"/>
        <v>RM2-40699</v>
      </c>
      <c r="B77" s="87">
        <v>75</v>
      </c>
      <c r="C77" s="88">
        <v>40699</v>
      </c>
      <c r="D77" s="89">
        <v>12.3</v>
      </c>
      <c r="E77" s="91">
        <f t="shared" si="3"/>
        <v>1.0899051114393981</v>
      </c>
      <c r="G77" s="92"/>
    </row>
    <row r="78" spans="1:7" x14ac:dyDescent="0.2">
      <c r="A78" s="86" t="str">
        <f t="shared" si="2"/>
        <v>RM2-40702</v>
      </c>
      <c r="B78" s="87">
        <v>76</v>
      </c>
      <c r="C78" s="88">
        <v>40702</v>
      </c>
      <c r="D78" s="89">
        <v>12.6</v>
      </c>
      <c r="E78" s="91">
        <f t="shared" si="3"/>
        <v>1.1003705451175629</v>
      </c>
      <c r="G78" s="92"/>
    </row>
    <row r="79" spans="1:7" x14ac:dyDescent="0.2">
      <c r="A79" s="86" t="str">
        <f t="shared" si="2"/>
        <v>RM2-40703</v>
      </c>
      <c r="B79" s="87">
        <v>77</v>
      </c>
      <c r="C79" s="88">
        <v>40703</v>
      </c>
      <c r="D79" s="89">
        <v>20.9</v>
      </c>
      <c r="E79" s="91">
        <f t="shared" si="3"/>
        <v>1.320146286111054</v>
      </c>
      <c r="G79" s="92"/>
    </row>
    <row r="80" spans="1:7" x14ac:dyDescent="0.2">
      <c r="A80" s="86" t="str">
        <f t="shared" si="2"/>
        <v>RM2-40707</v>
      </c>
      <c r="B80" s="87">
        <v>78</v>
      </c>
      <c r="C80" s="88">
        <v>40707</v>
      </c>
      <c r="D80" s="89">
        <v>8.6999999999999993</v>
      </c>
      <c r="E80" s="91">
        <f t="shared" si="3"/>
        <v>0.93951925261861846</v>
      </c>
      <c r="G80" s="92"/>
    </row>
    <row r="81" spans="1:7" x14ac:dyDescent="0.2">
      <c r="A81" s="86" t="str">
        <f t="shared" si="2"/>
        <v>RM2-40711</v>
      </c>
      <c r="B81" s="87">
        <v>79</v>
      </c>
      <c r="C81" s="88">
        <v>40711</v>
      </c>
      <c r="D81" s="89">
        <v>1.8</v>
      </c>
      <c r="E81" s="91">
        <f t="shared" si="3"/>
        <v>0.25527250510330607</v>
      </c>
      <c r="G81" s="92"/>
    </row>
    <row r="82" spans="1:7" x14ac:dyDescent="0.2">
      <c r="A82" s="86" t="str">
        <f t="shared" si="2"/>
        <v>RM2-40712</v>
      </c>
      <c r="B82" s="87">
        <v>80</v>
      </c>
      <c r="C82" s="88">
        <v>40712</v>
      </c>
      <c r="D82" s="89">
        <v>4.0999999999999996</v>
      </c>
      <c r="E82" s="91">
        <f t="shared" si="3"/>
        <v>0.61278385671973545</v>
      </c>
      <c r="G82" s="92"/>
    </row>
    <row r="83" spans="1:7" x14ac:dyDescent="0.2">
      <c r="A83" s="86" t="str">
        <f t="shared" si="2"/>
        <v>RM2-40715</v>
      </c>
      <c r="B83" s="87">
        <v>81</v>
      </c>
      <c r="C83" s="88">
        <v>40715</v>
      </c>
      <c r="D83" s="89">
        <v>2.6</v>
      </c>
      <c r="E83" s="91">
        <f t="shared" si="3"/>
        <v>0.41497334797081797</v>
      </c>
      <c r="G83" s="92"/>
    </row>
    <row r="84" spans="1:7" x14ac:dyDescent="0.2">
      <c r="A84" s="86" t="str">
        <f t="shared" si="2"/>
        <v>RM2-40719</v>
      </c>
      <c r="B84" s="87">
        <v>82</v>
      </c>
      <c r="C84" s="88">
        <v>40719</v>
      </c>
      <c r="D84" s="89">
        <v>8.1</v>
      </c>
      <c r="E84" s="91">
        <f t="shared" si="3"/>
        <v>0.90848501887864974</v>
      </c>
      <c r="G84" s="92"/>
    </row>
    <row r="85" spans="1:7" x14ac:dyDescent="0.2">
      <c r="A85" s="86" t="str">
        <f t="shared" si="2"/>
        <v>RM2-40722</v>
      </c>
      <c r="B85" s="87">
        <v>83</v>
      </c>
      <c r="C85" s="88">
        <v>40722</v>
      </c>
      <c r="D85" s="89">
        <v>43.7</v>
      </c>
      <c r="E85" s="91">
        <f t="shared" si="3"/>
        <v>1.6404814369704219</v>
      </c>
      <c r="G85" s="92"/>
    </row>
    <row r="86" spans="1:7" x14ac:dyDescent="0.2">
      <c r="A86" s="86" t="str">
        <f t="shared" si="2"/>
        <v>RM2-40723</v>
      </c>
      <c r="B86" s="87">
        <v>84</v>
      </c>
      <c r="C86" s="88">
        <v>40723</v>
      </c>
      <c r="D86" s="89">
        <v>2.2000000000000002</v>
      </c>
      <c r="E86" s="91">
        <f t="shared" si="3"/>
        <v>0.34242268082220628</v>
      </c>
      <c r="G86" s="92"/>
    </row>
    <row r="87" spans="1:7" x14ac:dyDescent="0.2">
      <c r="A87" s="86" t="str">
        <f t="shared" si="2"/>
        <v>RM2-40727</v>
      </c>
      <c r="B87" s="87">
        <v>85</v>
      </c>
      <c r="C87" s="88">
        <v>40727</v>
      </c>
      <c r="D87" s="89">
        <v>25.1</v>
      </c>
      <c r="E87" s="91">
        <f t="shared" si="3"/>
        <v>1.3996737214810382</v>
      </c>
      <c r="G87" s="92"/>
    </row>
    <row r="88" spans="1:7" x14ac:dyDescent="0.2">
      <c r="A88" s="86" t="str">
        <f t="shared" si="2"/>
        <v>RM2-40731</v>
      </c>
      <c r="B88" s="87">
        <v>86</v>
      </c>
      <c r="C88" s="88">
        <v>40731</v>
      </c>
      <c r="D88" s="89">
        <v>2.5</v>
      </c>
      <c r="E88" s="91">
        <f t="shared" si="3"/>
        <v>0.3979400086720376</v>
      </c>
      <c r="G88" s="92"/>
    </row>
    <row r="89" spans="1:7" x14ac:dyDescent="0.2">
      <c r="A89" s="86" t="str">
        <f t="shared" si="2"/>
        <v>RM2-40732</v>
      </c>
      <c r="B89" s="87">
        <v>87</v>
      </c>
      <c r="C89" s="88">
        <v>40732</v>
      </c>
      <c r="D89" s="89">
        <v>1.9</v>
      </c>
      <c r="E89" s="91">
        <f t="shared" si="3"/>
        <v>0.27875360095282892</v>
      </c>
      <c r="G89" s="92"/>
    </row>
    <row r="90" spans="1:7" x14ac:dyDescent="0.2">
      <c r="A90" s="86" t="str">
        <f t="shared" si="2"/>
        <v>RM2-40735</v>
      </c>
      <c r="B90" s="87">
        <v>88</v>
      </c>
      <c r="C90" s="88">
        <v>40735</v>
      </c>
      <c r="D90" s="89">
        <v>2.6</v>
      </c>
      <c r="E90" s="91">
        <f t="shared" si="3"/>
        <v>0.41497334797081797</v>
      </c>
      <c r="G90" s="92"/>
    </row>
    <row r="91" spans="1:7" x14ac:dyDescent="0.2">
      <c r="A91" s="86" t="str">
        <f t="shared" si="2"/>
        <v>RM2-40739</v>
      </c>
      <c r="B91" s="87">
        <v>89</v>
      </c>
      <c r="C91" s="88">
        <v>40739</v>
      </c>
      <c r="D91" s="89">
        <v>2.4</v>
      </c>
      <c r="E91" s="91">
        <f t="shared" si="3"/>
        <v>0.38021124171160603</v>
      </c>
      <c r="G91" s="92"/>
    </row>
    <row r="92" spans="1:7" x14ac:dyDescent="0.2">
      <c r="A92" s="86" t="str">
        <f t="shared" si="2"/>
        <v>RM2-40742</v>
      </c>
      <c r="B92" s="87">
        <v>90</v>
      </c>
      <c r="C92" s="88">
        <v>40742</v>
      </c>
      <c r="D92" s="89">
        <v>1.3</v>
      </c>
      <c r="E92" s="91">
        <f t="shared" si="3"/>
        <v>0.11394335230683679</v>
      </c>
      <c r="G92" s="92"/>
    </row>
    <row r="93" spans="1:7" x14ac:dyDescent="0.2">
      <c r="A93" s="86" t="str">
        <f t="shared" si="2"/>
        <v>RM2-40743</v>
      </c>
      <c r="B93" s="87">
        <v>91</v>
      </c>
      <c r="C93" s="88">
        <v>40743</v>
      </c>
      <c r="D93" s="89">
        <v>1.4</v>
      </c>
      <c r="E93" s="91">
        <f t="shared" si="3"/>
        <v>0.14612803567823801</v>
      </c>
      <c r="G93" s="92"/>
    </row>
    <row r="94" spans="1:7" x14ac:dyDescent="0.2">
      <c r="A94" s="86" t="str">
        <f t="shared" si="2"/>
        <v>RM2-40747</v>
      </c>
      <c r="B94" s="87">
        <v>92</v>
      </c>
      <c r="C94" s="88">
        <v>40747</v>
      </c>
      <c r="D94" s="89">
        <v>186.2</v>
      </c>
      <c r="E94" s="91">
        <f t="shared" si="3"/>
        <v>2.269979676645324</v>
      </c>
      <c r="G94" s="92"/>
    </row>
    <row r="95" spans="1:7" x14ac:dyDescent="0.2">
      <c r="A95" s="86" t="str">
        <f t="shared" si="2"/>
        <v>RM2-40751</v>
      </c>
      <c r="B95" s="87">
        <v>93</v>
      </c>
      <c r="C95" s="88">
        <v>40751</v>
      </c>
      <c r="D95" s="89">
        <v>1.7</v>
      </c>
      <c r="E95" s="91">
        <f t="shared" si="3"/>
        <v>0.23044892137827391</v>
      </c>
      <c r="G95" s="92"/>
    </row>
    <row r="96" spans="1:7" x14ac:dyDescent="0.2">
      <c r="A96" s="86" t="str">
        <f t="shared" si="2"/>
        <v>RM2-40752</v>
      </c>
      <c r="B96" s="87">
        <v>94</v>
      </c>
      <c r="C96" s="88">
        <v>40752</v>
      </c>
      <c r="D96" s="89">
        <v>20.399999999999999</v>
      </c>
      <c r="E96" s="91">
        <f t="shared" si="3"/>
        <v>1.3096301674258988</v>
      </c>
      <c r="G96" s="92"/>
    </row>
    <row r="97" spans="1:7" x14ac:dyDescent="0.2">
      <c r="A97" s="86" t="str">
        <f t="shared" si="2"/>
        <v>RM2-40755</v>
      </c>
      <c r="B97" s="87">
        <v>95</v>
      </c>
      <c r="C97" s="88">
        <v>40755</v>
      </c>
      <c r="D97" s="89">
        <v>33.1</v>
      </c>
      <c r="E97" s="91">
        <f t="shared" si="3"/>
        <v>1.5198279937757189</v>
      </c>
      <c r="G97" s="92"/>
    </row>
    <row r="98" spans="1:7" x14ac:dyDescent="0.2">
      <c r="A98" s="86" t="str">
        <f t="shared" si="2"/>
        <v>RM2-40759</v>
      </c>
      <c r="B98" s="87">
        <v>96</v>
      </c>
      <c r="C98" s="88">
        <v>40759</v>
      </c>
      <c r="D98" s="89">
        <v>4.2</v>
      </c>
      <c r="E98" s="91">
        <f t="shared" si="3"/>
        <v>0.62324929039790045</v>
      </c>
      <c r="G98" s="92"/>
    </row>
    <row r="99" spans="1:7" x14ac:dyDescent="0.2">
      <c r="A99" s="86" t="str">
        <f t="shared" si="2"/>
        <v>RM2-40762</v>
      </c>
      <c r="B99" s="87">
        <v>97</v>
      </c>
      <c r="C99" s="88">
        <v>40762</v>
      </c>
      <c r="D99" s="89">
        <v>47.9</v>
      </c>
      <c r="E99" s="91">
        <f t="shared" si="3"/>
        <v>1.6803355134145632</v>
      </c>
      <c r="G99" s="92"/>
    </row>
    <row r="100" spans="1:7" x14ac:dyDescent="0.2">
      <c r="A100" s="86" t="str">
        <f t="shared" si="2"/>
        <v>RM2-40763</v>
      </c>
      <c r="B100" s="87">
        <v>98</v>
      </c>
      <c r="C100" s="88">
        <v>40763</v>
      </c>
      <c r="D100" s="89">
        <v>2.8</v>
      </c>
      <c r="E100" s="91">
        <f t="shared" si="3"/>
        <v>0.44715803134221921</v>
      </c>
      <c r="G100" s="92"/>
    </row>
    <row r="101" spans="1:7" x14ac:dyDescent="0.2">
      <c r="A101" s="86" t="str">
        <f t="shared" si="2"/>
        <v>RM2-40767</v>
      </c>
      <c r="B101" s="87">
        <v>99</v>
      </c>
      <c r="C101" s="88">
        <v>40767</v>
      </c>
      <c r="D101" s="89">
        <v>4.7</v>
      </c>
      <c r="E101" s="91">
        <f t="shared" si="3"/>
        <v>0.67209785793571752</v>
      </c>
      <c r="G101" s="92"/>
    </row>
    <row r="102" spans="1:7" x14ac:dyDescent="0.2">
      <c r="A102" s="86" t="str">
        <f t="shared" si="2"/>
        <v>RM2-40771</v>
      </c>
      <c r="B102" s="87">
        <v>100</v>
      </c>
      <c r="C102" s="88">
        <v>40771</v>
      </c>
      <c r="D102" s="89">
        <v>10</v>
      </c>
      <c r="E102" s="91">
        <f t="shared" si="3"/>
        <v>1</v>
      </c>
      <c r="G102" s="92"/>
    </row>
    <row r="103" spans="1:7" x14ac:dyDescent="0.2">
      <c r="A103" s="86" t="str">
        <f t="shared" si="2"/>
        <v>RM2-40772</v>
      </c>
      <c r="B103" s="87">
        <v>101</v>
      </c>
      <c r="C103" s="88">
        <v>40772</v>
      </c>
      <c r="D103" s="89">
        <v>2.9</v>
      </c>
      <c r="E103" s="91">
        <f t="shared" si="3"/>
        <v>0.46239799789895608</v>
      </c>
      <c r="G103" s="92"/>
    </row>
    <row r="104" spans="1:7" x14ac:dyDescent="0.2">
      <c r="A104" s="86" t="str">
        <f t="shared" si="2"/>
        <v>RM2-40775</v>
      </c>
      <c r="B104" s="87">
        <v>102</v>
      </c>
      <c r="C104" s="88">
        <v>40775</v>
      </c>
      <c r="D104" s="89">
        <v>1.8</v>
      </c>
      <c r="E104" s="91">
        <f t="shared" si="3"/>
        <v>0.25527250510330607</v>
      </c>
      <c r="G104" s="92"/>
    </row>
    <row r="105" spans="1:7" x14ac:dyDescent="0.2">
      <c r="A105" s="86" t="str">
        <f t="shared" si="2"/>
        <v>RM2-40779</v>
      </c>
      <c r="B105" s="87">
        <v>103</v>
      </c>
      <c r="C105" s="88">
        <v>40779</v>
      </c>
      <c r="D105" s="89">
        <v>2.2999999999999998</v>
      </c>
      <c r="E105" s="91">
        <f t="shared" si="3"/>
        <v>0.36172783601759284</v>
      </c>
      <c r="G105" s="92"/>
    </row>
    <row r="106" spans="1:7" x14ac:dyDescent="0.2">
      <c r="A106" s="86" t="str">
        <f t="shared" si="2"/>
        <v>RM2-40782</v>
      </c>
      <c r="B106" s="87">
        <v>104</v>
      </c>
      <c r="C106" s="88">
        <v>40782</v>
      </c>
      <c r="D106" s="89">
        <v>51.3</v>
      </c>
      <c r="E106" s="91">
        <f t="shared" si="3"/>
        <v>1.7101173651118162</v>
      </c>
      <c r="G106" s="92"/>
    </row>
    <row r="107" spans="1:7" x14ac:dyDescent="0.2">
      <c r="A107" s="86" t="str">
        <f t="shared" si="2"/>
        <v>RM2-40783</v>
      </c>
      <c r="B107" s="87">
        <v>105</v>
      </c>
      <c r="C107" s="88">
        <v>40783</v>
      </c>
      <c r="D107" s="89">
        <v>2.6</v>
      </c>
      <c r="E107" s="91">
        <f t="shared" si="3"/>
        <v>0.41497334797081797</v>
      </c>
      <c r="G107" s="92"/>
    </row>
    <row r="108" spans="1:7" x14ac:dyDescent="0.2">
      <c r="A108" s="86" t="str">
        <f t="shared" si="2"/>
        <v>RM2-40787</v>
      </c>
      <c r="B108" s="87">
        <v>106</v>
      </c>
      <c r="C108" s="88">
        <v>40787</v>
      </c>
      <c r="D108" s="89">
        <v>8.6999999999999993</v>
      </c>
      <c r="E108" s="91">
        <f t="shared" si="3"/>
        <v>0.93951925261861846</v>
      </c>
      <c r="G108" s="92"/>
    </row>
    <row r="109" spans="1:7" x14ac:dyDescent="0.2">
      <c r="A109" s="86" t="str">
        <f t="shared" si="2"/>
        <v>RM2-40791</v>
      </c>
      <c r="B109" s="87">
        <v>107</v>
      </c>
      <c r="C109" s="88">
        <v>40791</v>
      </c>
      <c r="D109" s="89">
        <v>2.6</v>
      </c>
      <c r="E109" s="91">
        <f t="shared" si="3"/>
        <v>0.41497334797081797</v>
      </c>
      <c r="G109" s="92"/>
    </row>
    <row r="110" spans="1:7" x14ac:dyDescent="0.2">
      <c r="A110" s="86" t="str">
        <f t="shared" si="2"/>
        <v>RM2-40792</v>
      </c>
      <c r="B110" s="87">
        <v>108</v>
      </c>
      <c r="C110" s="88">
        <v>40792</v>
      </c>
      <c r="D110" s="89">
        <v>12.3</v>
      </c>
      <c r="E110" s="91">
        <f t="shared" si="3"/>
        <v>1.0899051114393981</v>
      </c>
      <c r="G110" s="92"/>
    </row>
    <row r="111" spans="1:7" x14ac:dyDescent="0.2">
      <c r="A111" s="86" t="str">
        <f t="shared" si="2"/>
        <v>RM2-40795</v>
      </c>
      <c r="B111" s="87">
        <v>109</v>
      </c>
      <c r="C111" s="88">
        <v>40795</v>
      </c>
      <c r="D111" s="89">
        <v>9.8000000000000007</v>
      </c>
      <c r="E111" s="91">
        <f t="shared" si="3"/>
        <v>0.99122607569249488</v>
      </c>
      <c r="G111" s="92"/>
    </row>
    <row r="112" spans="1:7" x14ac:dyDescent="0.2">
      <c r="A112" s="86" t="str">
        <f t="shared" si="2"/>
        <v>RM2-40799</v>
      </c>
      <c r="B112" s="87">
        <v>110</v>
      </c>
      <c r="C112" s="88">
        <v>40799</v>
      </c>
      <c r="D112" s="89">
        <v>1.7</v>
      </c>
      <c r="E112" s="91">
        <f t="shared" si="3"/>
        <v>0.23044892137827391</v>
      </c>
      <c r="G112" s="92"/>
    </row>
    <row r="113" spans="1:7" x14ac:dyDescent="0.2">
      <c r="A113" s="86" t="str">
        <f t="shared" si="2"/>
        <v>RM2-40802</v>
      </c>
      <c r="B113" s="87">
        <v>111</v>
      </c>
      <c r="C113" s="88">
        <v>40802</v>
      </c>
      <c r="D113" s="89">
        <v>14.1</v>
      </c>
      <c r="E113" s="91">
        <f t="shared" si="3"/>
        <v>1.1492191126553799</v>
      </c>
      <c r="G113" s="92"/>
    </row>
    <row r="114" spans="1:7" x14ac:dyDescent="0.2">
      <c r="A114" s="86" t="str">
        <f t="shared" si="2"/>
        <v>RM2-40803</v>
      </c>
      <c r="B114" s="87">
        <v>112</v>
      </c>
      <c r="C114" s="88">
        <v>40803</v>
      </c>
      <c r="D114" s="89">
        <v>5</v>
      </c>
      <c r="E114" s="91">
        <f t="shared" si="3"/>
        <v>0.69897000433601886</v>
      </c>
      <c r="G114" s="92"/>
    </row>
    <row r="115" spans="1:7" x14ac:dyDescent="0.2">
      <c r="A115" s="86" t="str">
        <f t="shared" si="2"/>
        <v>RM2-40807</v>
      </c>
      <c r="B115" s="87">
        <v>113</v>
      </c>
      <c r="C115" s="88">
        <v>40807</v>
      </c>
      <c r="D115" s="89">
        <v>1.9</v>
      </c>
      <c r="E115" s="91">
        <f t="shared" si="3"/>
        <v>0.27875360095282892</v>
      </c>
      <c r="G115" s="92"/>
    </row>
    <row r="116" spans="1:7" x14ac:dyDescent="0.2">
      <c r="A116" s="86" t="str">
        <f t="shared" si="2"/>
        <v>RM2-40811</v>
      </c>
      <c r="B116" s="87">
        <v>114</v>
      </c>
      <c r="C116" s="88">
        <v>40811</v>
      </c>
      <c r="D116" s="89">
        <v>24.5</v>
      </c>
      <c r="E116" s="91">
        <f t="shared" si="3"/>
        <v>1.3891660843645324</v>
      </c>
      <c r="G116" s="92"/>
    </row>
    <row r="117" spans="1:7" x14ac:dyDescent="0.2">
      <c r="A117" s="86" t="str">
        <f t="shared" si="2"/>
        <v>RM2-40812</v>
      </c>
      <c r="B117" s="87">
        <v>115</v>
      </c>
      <c r="C117" s="88">
        <v>40812</v>
      </c>
      <c r="D117" s="89">
        <v>6.8</v>
      </c>
      <c r="E117" s="91">
        <f t="shared" si="3"/>
        <v>0.83250891270623628</v>
      </c>
      <c r="G117" s="92"/>
    </row>
    <row r="118" spans="1:7" x14ac:dyDescent="0.2">
      <c r="A118" s="86" t="str">
        <f t="shared" si="2"/>
        <v>RM2-40815</v>
      </c>
      <c r="B118" s="87">
        <v>116</v>
      </c>
      <c r="C118" s="88">
        <v>40815</v>
      </c>
      <c r="D118" s="89">
        <v>3.8</v>
      </c>
      <c r="E118" s="91">
        <f t="shared" si="3"/>
        <v>0.57978359661681012</v>
      </c>
      <c r="G118" s="92"/>
    </row>
    <row r="119" spans="1:7" x14ac:dyDescent="0.2">
      <c r="A119" s="86" t="str">
        <f t="shared" si="2"/>
        <v>RM2-40819</v>
      </c>
      <c r="B119" s="87">
        <v>117</v>
      </c>
      <c r="C119" s="88">
        <v>40819</v>
      </c>
      <c r="D119" s="89">
        <v>5.0999999999999996</v>
      </c>
      <c r="E119" s="91">
        <f t="shared" si="3"/>
        <v>0.70757017609793638</v>
      </c>
      <c r="G119" s="92"/>
    </row>
    <row r="120" spans="1:7" x14ac:dyDescent="0.2">
      <c r="A120" s="86" t="str">
        <f t="shared" si="2"/>
        <v>RM2-40822</v>
      </c>
      <c r="B120" s="87">
        <v>118</v>
      </c>
      <c r="C120" s="88">
        <v>40822</v>
      </c>
      <c r="D120" s="89">
        <v>15.8</v>
      </c>
      <c r="E120" s="91">
        <f t="shared" si="3"/>
        <v>1.1986570869544226</v>
      </c>
      <c r="G120" s="92"/>
    </row>
    <row r="121" spans="1:7" x14ac:dyDescent="0.2">
      <c r="A121" s="86" t="str">
        <f t="shared" si="2"/>
        <v>RM2-40823</v>
      </c>
      <c r="B121" s="87">
        <v>119</v>
      </c>
      <c r="C121" s="88">
        <v>40823</v>
      </c>
      <c r="D121" s="89">
        <v>8.9</v>
      </c>
      <c r="E121" s="91">
        <f t="shared" si="3"/>
        <v>0.9493900066449128</v>
      </c>
      <c r="G121" s="92"/>
    </row>
    <row r="122" spans="1:7" x14ac:dyDescent="0.2">
      <c r="A122" s="86" t="str">
        <f t="shared" si="2"/>
        <v>RM2-40827</v>
      </c>
      <c r="B122" s="87">
        <v>120</v>
      </c>
      <c r="C122" s="88">
        <v>40827</v>
      </c>
      <c r="D122" s="89">
        <v>7.9</v>
      </c>
      <c r="E122" s="91">
        <f t="shared" si="3"/>
        <v>0.89762709129044149</v>
      </c>
      <c r="G122" s="92"/>
    </row>
    <row r="123" spans="1:7" x14ac:dyDescent="0.2">
      <c r="A123" s="86" t="str">
        <f t="shared" si="2"/>
        <v>RM2-40831</v>
      </c>
      <c r="B123" s="87">
        <v>121</v>
      </c>
      <c r="C123" s="88">
        <v>40831</v>
      </c>
      <c r="D123" s="89">
        <v>6.9</v>
      </c>
      <c r="E123" s="91">
        <f t="shared" si="3"/>
        <v>0.83884909073725533</v>
      </c>
      <c r="G123" s="92"/>
    </row>
    <row r="124" spans="1:7" x14ac:dyDescent="0.2">
      <c r="A124" s="86" t="str">
        <f t="shared" si="2"/>
        <v>RM2-40832</v>
      </c>
      <c r="B124" s="87">
        <v>122</v>
      </c>
      <c r="C124" s="88">
        <v>40832</v>
      </c>
      <c r="D124" s="89">
        <v>4</v>
      </c>
      <c r="E124" s="91">
        <f t="shared" si="3"/>
        <v>0.6020599913279624</v>
      </c>
      <c r="G124" s="92"/>
    </row>
    <row r="125" spans="1:7" x14ac:dyDescent="0.2">
      <c r="A125" s="86" t="str">
        <f t="shared" si="2"/>
        <v>RM2-40835</v>
      </c>
      <c r="B125" s="87">
        <v>123</v>
      </c>
      <c r="C125" s="88">
        <v>40835</v>
      </c>
      <c r="D125" s="89">
        <v>2.2999999999999998</v>
      </c>
      <c r="E125" s="91">
        <f t="shared" si="3"/>
        <v>0.36172783601759284</v>
      </c>
      <c r="G125" s="92"/>
    </row>
    <row r="126" spans="1:7" x14ac:dyDescent="0.2">
      <c r="A126" s="86" t="str">
        <f t="shared" si="2"/>
        <v>RM2-40839</v>
      </c>
      <c r="B126" s="87">
        <v>124</v>
      </c>
      <c r="C126" s="88">
        <v>40839</v>
      </c>
      <c r="D126" s="89">
        <v>24</v>
      </c>
      <c r="E126" s="91">
        <f t="shared" si="3"/>
        <v>1.3802112417116059</v>
      </c>
      <c r="G126" s="92"/>
    </row>
    <row r="127" spans="1:7" x14ac:dyDescent="0.2">
      <c r="A127" s="86" t="str">
        <f t="shared" si="2"/>
        <v>RM2-40842</v>
      </c>
      <c r="B127" s="87">
        <v>125</v>
      </c>
      <c r="C127" s="88">
        <v>40842</v>
      </c>
      <c r="D127" s="89">
        <v>1.9</v>
      </c>
      <c r="E127" s="91">
        <f t="shared" si="3"/>
        <v>0.27875360095282892</v>
      </c>
      <c r="G127" s="92"/>
    </row>
    <row r="128" spans="1:7" x14ac:dyDescent="0.2">
      <c r="A128" s="86" t="str">
        <f t="shared" si="2"/>
        <v>RM2-40843</v>
      </c>
      <c r="B128" s="87">
        <v>126</v>
      </c>
      <c r="C128" s="88">
        <v>40843</v>
      </c>
      <c r="D128" s="89">
        <v>1.7</v>
      </c>
      <c r="E128" s="91">
        <f t="shared" si="3"/>
        <v>0.23044892137827391</v>
      </c>
      <c r="G128" s="92"/>
    </row>
    <row r="129" spans="1:7" x14ac:dyDescent="0.2">
      <c r="A129" s="86" t="str">
        <f t="shared" si="2"/>
        <v>RM2-40847</v>
      </c>
      <c r="B129" s="87">
        <v>127</v>
      </c>
      <c r="C129" s="88">
        <v>40847</v>
      </c>
      <c r="D129" s="89">
        <v>26.9</v>
      </c>
      <c r="E129" s="91">
        <f t="shared" si="3"/>
        <v>1.4297522800024081</v>
      </c>
      <c r="G129" s="92"/>
    </row>
    <row r="130" spans="1:7" x14ac:dyDescent="0.2">
      <c r="A130" s="86" t="str">
        <f t="shared" si="2"/>
        <v>RM2-40851</v>
      </c>
      <c r="B130" s="87">
        <v>128</v>
      </c>
      <c r="C130" s="88">
        <v>40851</v>
      </c>
      <c r="D130" s="89">
        <v>1.5</v>
      </c>
      <c r="E130" s="91">
        <f t="shared" si="3"/>
        <v>0.17609125905568124</v>
      </c>
      <c r="G130" s="92"/>
    </row>
    <row r="131" spans="1:7" x14ac:dyDescent="0.2">
      <c r="A131" s="86" t="str">
        <f t="shared" ref="A131:A194" si="4">"RM2-"&amp;C131</f>
        <v>RM2-40852</v>
      </c>
      <c r="B131" s="87">
        <v>129</v>
      </c>
      <c r="C131" s="88">
        <v>40852</v>
      </c>
      <c r="D131" s="89">
        <v>41.7</v>
      </c>
      <c r="E131" s="91">
        <f t="shared" ref="E131:E194" si="5">+LOG(D131)</f>
        <v>1.6201360549737576</v>
      </c>
      <c r="G131" s="92"/>
    </row>
    <row r="132" spans="1:7" x14ac:dyDescent="0.2">
      <c r="A132" s="86" t="str">
        <f t="shared" si="4"/>
        <v>RM2-40855</v>
      </c>
      <c r="B132" s="87">
        <v>130</v>
      </c>
      <c r="C132" s="88">
        <v>40855</v>
      </c>
      <c r="D132" s="89">
        <v>28.2</v>
      </c>
      <c r="E132" s="91">
        <f t="shared" si="5"/>
        <v>1.4502491083193612</v>
      </c>
      <c r="G132" s="92"/>
    </row>
    <row r="133" spans="1:7" x14ac:dyDescent="0.2">
      <c r="A133" s="86" t="str">
        <f t="shared" si="4"/>
        <v>RM2-40859</v>
      </c>
      <c r="B133" s="87">
        <v>131</v>
      </c>
      <c r="C133" s="88">
        <v>40859</v>
      </c>
      <c r="D133" s="89">
        <v>6.8</v>
      </c>
      <c r="E133" s="91">
        <f t="shared" si="5"/>
        <v>0.83250891270623628</v>
      </c>
      <c r="G133" s="92"/>
    </row>
    <row r="134" spans="1:7" x14ac:dyDescent="0.2">
      <c r="A134" s="86" t="str">
        <f t="shared" si="4"/>
        <v>RM2-40862</v>
      </c>
      <c r="B134" s="87">
        <v>132</v>
      </c>
      <c r="C134" s="88">
        <v>40862</v>
      </c>
      <c r="D134" s="89">
        <v>112.2</v>
      </c>
      <c r="E134" s="91">
        <f t="shared" si="5"/>
        <v>2.0499928569201424</v>
      </c>
      <c r="G134" s="92"/>
    </row>
    <row r="135" spans="1:7" x14ac:dyDescent="0.2">
      <c r="A135" s="86" t="str">
        <f t="shared" si="4"/>
        <v>RM2-40863</v>
      </c>
      <c r="B135" s="87">
        <v>133</v>
      </c>
      <c r="C135" s="88">
        <v>40863</v>
      </c>
      <c r="D135" s="89">
        <v>33.1</v>
      </c>
      <c r="E135" s="91">
        <f t="shared" si="5"/>
        <v>1.5198279937757189</v>
      </c>
      <c r="G135" s="92"/>
    </row>
    <row r="136" spans="1:7" x14ac:dyDescent="0.2">
      <c r="A136" s="86" t="str">
        <f t="shared" si="4"/>
        <v>RM2-40867</v>
      </c>
      <c r="B136" s="87">
        <v>134</v>
      </c>
      <c r="C136" s="88">
        <v>40867</v>
      </c>
      <c r="D136" s="89">
        <v>29.5</v>
      </c>
      <c r="E136" s="91">
        <f t="shared" si="5"/>
        <v>1.469822015978163</v>
      </c>
      <c r="G136" s="92"/>
    </row>
    <row r="137" spans="1:7" x14ac:dyDescent="0.2">
      <c r="A137" s="86" t="str">
        <f t="shared" si="4"/>
        <v>RM2-40871</v>
      </c>
      <c r="B137" s="87">
        <v>135</v>
      </c>
      <c r="C137" s="88">
        <v>40871</v>
      </c>
      <c r="D137" s="89">
        <v>1.7</v>
      </c>
      <c r="E137" s="91">
        <f t="shared" si="5"/>
        <v>0.23044892137827391</v>
      </c>
      <c r="G137" s="92"/>
    </row>
    <row r="138" spans="1:7" x14ac:dyDescent="0.2">
      <c r="A138" s="86" t="str">
        <f t="shared" si="4"/>
        <v>RM2-40872</v>
      </c>
      <c r="B138" s="87">
        <v>136</v>
      </c>
      <c r="C138" s="88">
        <v>40872</v>
      </c>
      <c r="D138" s="89">
        <v>3.9</v>
      </c>
      <c r="E138" s="91">
        <f t="shared" si="5"/>
        <v>0.59106460702649921</v>
      </c>
      <c r="G138" s="92"/>
    </row>
    <row r="139" spans="1:7" x14ac:dyDescent="0.2">
      <c r="A139" s="86" t="str">
        <f t="shared" si="4"/>
        <v>RM2-40875</v>
      </c>
      <c r="B139" s="87">
        <v>137</v>
      </c>
      <c r="C139" s="88">
        <v>40875</v>
      </c>
      <c r="D139" s="89">
        <v>2.8</v>
      </c>
      <c r="E139" s="91">
        <f t="shared" si="5"/>
        <v>0.44715803134221921</v>
      </c>
      <c r="G139" s="92"/>
    </row>
    <row r="140" spans="1:7" x14ac:dyDescent="0.2">
      <c r="A140" s="86" t="str">
        <f t="shared" si="4"/>
        <v>RM2-40879</v>
      </c>
      <c r="B140" s="87">
        <v>138</v>
      </c>
      <c r="C140" s="88">
        <v>40879</v>
      </c>
      <c r="D140" s="89">
        <v>2</v>
      </c>
      <c r="E140" s="91">
        <f t="shared" si="5"/>
        <v>0.3010299956639812</v>
      </c>
      <c r="G140" s="92"/>
    </row>
    <row r="141" spans="1:7" x14ac:dyDescent="0.2">
      <c r="A141" s="86" t="str">
        <f t="shared" si="4"/>
        <v>RM2-40882</v>
      </c>
      <c r="B141" s="87">
        <v>139</v>
      </c>
      <c r="C141" s="88">
        <v>40882</v>
      </c>
      <c r="D141" s="89">
        <v>1.5</v>
      </c>
      <c r="E141" s="91">
        <f t="shared" si="5"/>
        <v>0.17609125905568124</v>
      </c>
      <c r="G141" s="92"/>
    </row>
    <row r="142" spans="1:7" x14ac:dyDescent="0.2">
      <c r="A142" s="86" t="str">
        <f t="shared" si="4"/>
        <v>RM2-40883</v>
      </c>
      <c r="B142" s="87">
        <v>140</v>
      </c>
      <c r="C142" s="88">
        <v>40883</v>
      </c>
      <c r="D142" s="89">
        <v>2.2000000000000002</v>
      </c>
      <c r="E142" s="91">
        <f t="shared" si="5"/>
        <v>0.34242268082220628</v>
      </c>
      <c r="G142" s="92"/>
    </row>
    <row r="143" spans="1:7" x14ac:dyDescent="0.2">
      <c r="A143" s="86" t="str">
        <f t="shared" si="4"/>
        <v>RM2-40887</v>
      </c>
      <c r="B143" s="87">
        <v>141</v>
      </c>
      <c r="C143" s="88">
        <v>40887</v>
      </c>
      <c r="D143" s="89">
        <v>4.7</v>
      </c>
      <c r="E143" s="91">
        <f t="shared" si="5"/>
        <v>0.67209785793571752</v>
      </c>
      <c r="G143" s="92"/>
    </row>
    <row r="144" spans="1:7" x14ac:dyDescent="0.2">
      <c r="A144" s="86" t="str">
        <f t="shared" si="4"/>
        <v>RM2-40891</v>
      </c>
      <c r="B144" s="87">
        <v>142</v>
      </c>
      <c r="C144" s="88">
        <v>40891</v>
      </c>
      <c r="D144" s="89">
        <v>3.1</v>
      </c>
      <c r="E144" s="91">
        <f t="shared" si="5"/>
        <v>0.49136169383427269</v>
      </c>
      <c r="G144" s="92"/>
    </row>
    <row r="145" spans="1:7" x14ac:dyDescent="0.2">
      <c r="A145" s="86" t="str">
        <f t="shared" si="4"/>
        <v>RM2-40892</v>
      </c>
      <c r="B145" s="87">
        <v>143</v>
      </c>
      <c r="C145" s="88">
        <v>40892</v>
      </c>
      <c r="D145" s="89">
        <v>2.7</v>
      </c>
      <c r="E145" s="91">
        <f t="shared" si="5"/>
        <v>0.43136376415898736</v>
      </c>
      <c r="G145" s="92"/>
    </row>
    <row r="146" spans="1:7" x14ac:dyDescent="0.2">
      <c r="A146" s="86" t="str">
        <f t="shared" si="4"/>
        <v>RM2-40895</v>
      </c>
      <c r="B146" s="87">
        <v>144</v>
      </c>
      <c r="C146" s="88">
        <v>40895</v>
      </c>
      <c r="D146" s="89">
        <v>5.6</v>
      </c>
      <c r="E146" s="91">
        <f t="shared" si="5"/>
        <v>0.74818802700620035</v>
      </c>
      <c r="G146" s="92"/>
    </row>
    <row r="147" spans="1:7" x14ac:dyDescent="0.2">
      <c r="A147" s="86" t="str">
        <f t="shared" si="4"/>
        <v>RM2-40899</v>
      </c>
      <c r="B147" s="87">
        <v>145</v>
      </c>
      <c r="C147" s="88">
        <v>40899</v>
      </c>
      <c r="D147" s="89">
        <v>2.4</v>
      </c>
      <c r="E147" s="91">
        <f t="shared" si="5"/>
        <v>0.38021124171160603</v>
      </c>
      <c r="G147" s="92"/>
    </row>
    <row r="148" spans="1:7" x14ac:dyDescent="0.2">
      <c r="A148" s="86" t="str">
        <f t="shared" si="4"/>
        <v>RM2-40902</v>
      </c>
      <c r="B148" s="87">
        <v>146</v>
      </c>
      <c r="C148" s="88">
        <v>40902</v>
      </c>
      <c r="D148" s="89">
        <v>6.9</v>
      </c>
      <c r="E148" s="91">
        <f t="shared" si="5"/>
        <v>0.83884909073725533</v>
      </c>
      <c r="G148" s="92"/>
    </row>
    <row r="149" spans="1:7" x14ac:dyDescent="0.2">
      <c r="A149" s="86" t="str">
        <f t="shared" si="4"/>
        <v>RM2-40903</v>
      </c>
      <c r="B149" s="87">
        <v>147</v>
      </c>
      <c r="C149" s="88">
        <v>40903</v>
      </c>
      <c r="D149" s="89">
        <v>2.6</v>
      </c>
      <c r="E149" s="91">
        <f t="shared" si="5"/>
        <v>0.41497334797081797</v>
      </c>
      <c r="G149" s="92"/>
    </row>
    <row r="150" spans="1:7" x14ac:dyDescent="0.2">
      <c r="A150" s="86" t="str">
        <f t="shared" si="4"/>
        <v>RM2-40907</v>
      </c>
      <c r="B150" s="87">
        <v>148</v>
      </c>
      <c r="C150" s="88">
        <v>40907</v>
      </c>
      <c r="D150" s="89">
        <v>5.5</v>
      </c>
      <c r="E150" s="91">
        <f t="shared" si="5"/>
        <v>0.74036268949424389</v>
      </c>
      <c r="G150" s="92"/>
    </row>
    <row r="151" spans="1:7" x14ac:dyDescent="0.2">
      <c r="A151" s="86" t="str">
        <f t="shared" si="4"/>
        <v>RM2-40911</v>
      </c>
      <c r="B151" s="87">
        <v>149</v>
      </c>
      <c r="C151" s="88">
        <v>40911</v>
      </c>
      <c r="D151" s="89">
        <v>3.8</v>
      </c>
      <c r="E151" s="91">
        <f t="shared" si="5"/>
        <v>0.57978359661681012</v>
      </c>
      <c r="G151" s="92"/>
    </row>
    <row r="152" spans="1:7" x14ac:dyDescent="0.2">
      <c r="A152" s="86" t="str">
        <f t="shared" si="4"/>
        <v>RM2-40912</v>
      </c>
      <c r="B152" s="87">
        <v>150</v>
      </c>
      <c r="C152" s="88">
        <v>40912</v>
      </c>
      <c r="D152" s="89">
        <v>2.2000000000000002</v>
      </c>
      <c r="E152" s="91">
        <f t="shared" si="5"/>
        <v>0.34242268082220628</v>
      </c>
      <c r="G152" s="92"/>
    </row>
    <row r="153" spans="1:7" x14ac:dyDescent="0.2">
      <c r="A153" s="86" t="str">
        <f t="shared" si="4"/>
        <v>RM2-40915</v>
      </c>
      <c r="B153" s="87">
        <v>151</v>
      </c>
      <c r="C153" s="88">
        <v>40915</v>
      </c>
      <c r="D153" s="89">
        <v>37.200000000000003</v>
      </c>
      <c r="E153" s="91">
        <f t="shared" si="5"/>
        <v>1.5705429398818975</v>
      </c>
      <c r="G153" s="92"/>
    </row>
    <row r="154" spans="1:7" x14ac:dyDescent="0.2">
      <c r="A154" s="86" t="str">
        <f t="shared" si="4"/>
        <v>RM2-40919</v>
      </c>
      <c r="B154" s="87">
        <v>152</v>
      </c>
      <c r="C154" s="88">
        <v>40919</v>
      </c>
      <c r="D154" s="89">
        <v>1.9</v>
      </c>
      <c r="E154" s="91">
        <f t="shared" si="5"/>
        <v>0.27875360095282892</v>
      </c>
      <c r="G154" s="92"/>
    </row>
    <row r="155" spans="1:7" x14ac:dyDescent="0.2">
      <c r="A155" s="86" t="str">
        <f t="shared" si="4"/>
        <v>RM2-40922</v>
      </c>
      <c r="B155" s="87">
        <v>153</v>
      </c>
      <c r="C155" s="88">
        <v>40922</v>
      </c>
      <c r="D155" s="89">
        <v>7.1</v>
      </c>
      <c r="E155" s="91">
        <f t="shared" si="5"/>
        <v>0.85125834871907524</v>
      </c>
      <c r="G155" s="92"/>
    </row>
    <row r="156" spans="1:7" x14ac:dyDescent="0.2">
      <c r="A156" s="86" t="str">
        <f t="shared" si="4"/>
        <v>RM2-40923</v>
      </c>
      <c r="B156" s="87">
        <v>154</v>
      </c>
      <c r="C156" s="88">
        <v>40923</v>
      </c>
      <c r="D156" s="89">
        <v>57.5</v>
      </c>
      <c r="E156" s="91">
        <f t="shared" si="5"/>
        <v>1.7596678446896306</v>
      </c>
      <c r="G156" s="92"/>
    </row>
    <row r="157" spans="1:7" x14ac:dyDescent="0.2">
      <c r="A157" s="86" t="str">
        <f t="shared" si="4"/>
        <v>RM2-40927</v>
      </c>
      <c r="B157" s="87">
        <v>155</v>
      </c>
      <c r="C157" s="88">
        <v>40927</v>
      </c>
      <c r="D157" s="89">
        <v>2.2999999999999998</v>
      </c>
      <c r="E157" s="91">
        <f t="shared" si="5"/>
        <v>0.36172783601759284</v>
      </c>
      <c r="G157" s="92"/>
    </row>
    <row r="158" spans="1:7" x14ac:dyDescent="0.2">
      <c r="A158" s="86" t="str">
        <f t="shared" si="4"/>
        <v>RM2-40931</v>
      </c>
      <c r="B158" s="87">
        <v>156</v>
      </c>
      <c r="C158" s="88">
        <v>40931</v>
      </c>
      <c r="D158" s="89">
        <v>125.9</v>
      </c>
      <c r="E158" s="91">
        <f t="shared" si="5"/>
        <v>2.1000257301078626</v>
      </c>
      <c r="G158" s="92"/>
    </row>
    <row r="159" spans="1:7" x14ac:dyDescent="0.2">
      <c r="A159" s="86" t="str">
        <f t="shared" si="4"/>
        <v>RM2-40932</v>
      </c>
      <c r="B159" s="87">
        <v>157</v>
      </c>
      <c r="C159" s="88">
        <v>40932</v>
      </c>
      <c r="D159" s="89">
        <v>22.4</v>
      </c>
      <c r="E159" s="91">
        <f t="shared" si="5"/>
        <v>1.3502480183341627</v>
      </c>
      <c r="G159" s="92"/>
    </row>
    <row r="160" spans="1:7" x14ac:dyDescent="0.2">
      <c r="A160" s="86" t="str">
        <f t="shared" si="4"/>
        <v>RM2-40935</v>
      </c>
      <c r="B160" s="87">
        <v>158</v>
      </c>
      <c r="C160" s="88">
        <v>40935</v>
      </c>
      <c r="D160" s="89">
        <v>11</v>
      </c>
      <c r="E160" s="91">
        <f t="shared" si="5"/>
        <v>1.0413926851582251</v>
      </c>
      <c r="G160" s="92"/>
    </row>
    <row r="161" spans="1:7" x14ac:dyDescent="0.2">
      <c r="A161" s="86" t="str">
        <f t="shared" si="4"/>
        <v>RM2-40939</v>
      </c>
      <c r="B161" s="87">
        <v>159</v>
      </c>
      <c r="C161" s="88">
        <v>40939</v>
      </c>
      <c r="D161" s="89">
        <v>6.2</v>
      </c>
      <c r="E161" s="91">
        <f t="shared" si="5"/>
        <v>0.79239168949825389</v>
      </c>
      <c r="G161" s="92"/>
    </row>
    <row r="162" spans="1:7" x14ac:dyDescent="0.2">
      <c r="A162" s="86" t="str">
        <f t="shared" si="4"/>
        <v>RM2-40942</v>
      </c>
      <c r="B162" s="87">
        <v>160</v>
      </c>
      <c r="C162" s="88">
        <v>40942</v>
      </c>
      <c r="D162" s="89">
        <v>2.5</v>
      </c>
      <c r="E162" s="91">
        <f t="shared" si="5"/>
        <v>0.3979400086720376</v>
      </c>
      <c r="G162" s="92"/>
    </row>
    <row r="163" spans="1:7" x14ac:dyDescent="0.2">
      <c r="A163" s="86" t="str">
        <f t="shared" si="4"/>
        <v>RM2-40943</v>
      </c>
      <c r="B163" s="87">
        <v>161</v>
      </c>
      <c r="C163" s="88">
        <v>40943</v>
      </c>
      <c r="D163" s="89">
        <v>51.3</v>
      </c>
      <c r="E163" s="91">
        <f t="shared" si="5"/>
        <v>1.7101173651118162</v>
      </c>
      <c r="G163" s="92"/>
    </row>
    <row r="164" spans="1:7" x14ac:dyDescent="0.2">
      <c r="A164" s="86" t="str">
        <f t="shared" si="4"/>
        <v>RM2-40947</v>
      </c>
      <c r="B164" s="87">
        <v>162</v>
      </c>
      <c r="C164" s="88">
        <v>40947</v>
      </c>
      <c r="D164" s="89">
        <v>4.2</v>
      </c>
      <c r="E164" s="91">
        <f t="shared" si="5"/>
        <v>0.62324929039790045</v>
      </c>
      <c r="G164" s="92"/>
    </row>
    <row r="165" spans="1:7" x14ac:dyDescent="0.2">
      <c r="A165" s="86" t="str">
        <f t="shared" si="4"/>
        <v>RM2-40951</v>
      </c>
      <c r="B165" s="87">
        <v>163</v>
      </c>
      <c r="C165" s="88">
        <v>40951</v>
      </c>
      <c r="D165" s="89">
        <v>5.8</v>
      </c>
      <c r="E165" s="91">
        <f t="shared" si="5"/>
        <v>0.76342799356293722</v>
      </c>
      <c r="G165" s="92"/>
    </row>
    <row r="166" spans="1:7" x14ac:dyDescent="0.2">
      <c r="A166" s="86" t="str">
        <f t="shared" si="4"/>
        <v>RM2-40952</v>
      </c>
      <c r="B166" s="87">
        <v>164</v>
      </c>
      <c r="C166" s="88">
        <v>40952</v>
      </c>
      <c r="D166" s="89">
        <v>2.9</v>
      </c>
      <c r="E166" s="91">
        <f t="shared" si="5"/>
        <v>0.46239799789895608</v>
      </c>
      <c r="G166" s="92"/>
    </row>
    <row r="167" spans="1:7" x14ac:dyDescent="0.2">
      <c r="A167" s="86" t="str">
        <f t="shared" si="4"/>
        <v>RM2-40955</v>
      </c>
      <c r="B167" s="87">
        <v>165</v>
      </c>
      <c r="C167" s="88">
        <v>40955</v>
      </c>
      <c r="D167" s="89">
        <v>3.1</v>
      </c>
      <c r="E167" s="91">
        <f t="shared" si="5"/>
        <v>0.49136169383427269</v>
      </c>
      <c r="G167" s="92"/>
    </row>
    <row r="168" spans="1:7" x14ac:dyDescent="0.2">
      <c r="A168" s="86" t="str">
        <f t="shared" si="4"/>
        <v>RM2-40959</v>
      </c>
      <c r="B168" s="87">
        <v>166</v>
      </c>
      <c r="C168" s="88">
        <v>40959</v>
      </c>
      <c r="D168" s="89">
        <v>208.9</v>
      </c>
      <c r="E168" s="91">
        <f t="shared" si="5"/>
        <v>2.3199384399803087</v>
      </c>
      <c r="G168" s="92"/>
    </row>
    <row r="169" spans="1:7" x14ac:dyDescent="0.2">
      <c r="A169" s="86" t="str">
        <f t="shared" si="4"/>
        <v>RM2-40962</v>
      </c>
      <c r="B169" s="87">
        <v>167</v>
      </c>
      <c r="C169" s="88">
        <v>40962</v>
      </c>
      <c r="D169" s="89">
        <v>251.2</v>
      </c>
      <c r="E169" s="91">
        <f t="shared" si="5"/>
        <v>2.4000196350651586</v>
      </c>
      <c r="G169" s="92"/>
    </row>
    <row r="170" spans="1:7" x14ac:dyDescent="0.2">
      <c r="A170" s="86" t="str">
        <f t="shared" si="4"/>
        <v>RM2-40963</v>
      </c>
      <c r="B170" s="87">
        <v>168</v>
      </c>
      <c r="C170" s="88">
        <v>40963</v>
      </c>
      <c r="D170" s="89">
        <v>8.9</v>
      </c>
      <c r="E170" s="91">
        <f t="shared" si="5"/>
        <v>0.9493900066449128</v>
      </c>
      <c r="G170" s="92"/>
    </row>
    <row r="171" spans="1:7" x14ac:dyDescent="0.2">
      <c r="A171" s="86" t="str">
        <f t="shared" si="4"/>
        <v>RM2-40967</v>
      </c>
      <c r="B171" s="87">
        <v>169</v>
      </c>
      <c r="C171" s="88">
        <v>40967</v>
      </c>
      <c r="D171" s="89">
        <v>1.7</v>
      </c>
      <c r="E171" s="91">
        <f t="shared" si="5"/>
        <v>0.23044892137827391</v>
      </c>
      <c r="G171" s="92"/>
    </row>
    <row r="172" spans="1:7" x14ac:dyDescent="0.2">
      <c r="A172" s="86" t="str">
        <f t="shared" si="4"/>
        <v>RM2-40971</v>
      </c>
      <c r="B172" s="87">
        <v>170</v>
      </c>
      <c r="C172" s="88">
        <v>40971</v>
      </c>
      <c r="D172" s="89">
        <v>2.6</v>
      </c>
      <c r="E172" s="91">
        <f t="shared" si="5"/>
        <v>0.41497334797081797</v>
      </c>
      <c r="G172" s="92"/>
    </row>
    <row r="173" spans="1:7" x14ac:dyDescent="0.2">
      <c r="A173" s="86" t="str">
        <f t="shared" si="4"/>
        <v>RM2-40972</v>
      </c>
      <c r="B173" s="87">
        <v>171</v>
      </c>
      <c r="C173" s="88">
        <v>40972</v>
      </c>
      <c r="D173" s="89">
        <v>6.6</v>
      </c>
      <c r="E173" s="91">
        <f t="shared" si="5"/>
        <v>0.81954393554186866</v>
      </c>
      <c r="G173" s="92"/>
    </row>
    <row r="174" spans="1:7" x14ac:dyDescent="0.2">
      <c r="A174" s="86" t="str">
        <f t="shared" si="4"/>
        <v>RM2-40975</v>
      </c>
      <c r="B174" s="87">
        <v>172</v>
      </c>
      <c r="C174" s="88">
        <v>40975</v>
      </c>
      <c r="D174" s="89">
        <v>1.6</v>
      </c>
      <c r="E174" s="91">
        <f t="shared" si="5"/>
        <v>0.20411998265592479</v>
      </c>
      <c r="G174" s="92"/>
    </row>
    <row r="175" spans="1:7" x14ac:dyDescent="0.2">
      <c r="A175" s="86" t="str">
        <f t="shared" si="4"/>
        <v>RM2-40979</v>
      </c>
      <c r="B175" s="87">
        <v>173</v>
      </c>
      <c r="C175" s="88">
        <v>40979</v>
      </c>
      <c r="D175" s="89">
        <v>3.9</v>
      </c>
      <c r="E175" s="91">
        <f t="shared" si="5"/>
        <v>0.59106460702649921</v>
      </c>
      <c r="G175" s="92"/>
    </row>
    <row r="176" spans="1:7" x14ac:dyDescent="0.2">
      <c r="A176" s="86" t="str">
        <f t="shared" si="4"/>
        <v>RM2-40982</v>
      </c>
      <c r="B176" s="87">
        <v>174</v>
      </c>
      <c r="C176" s="88">
        <v>40982</v>
      </c>
      <c r="D176" s="89">
        <v>10.7</v>
      </c>
      <c r="E176" s="91">
        <f t="shared" si="5"/>
        <v>1.0293837776852097</v>
      </c>
      <c r="G176" s="92"/>
    </row>
    <row r="177" spans="1:7" x14ac:dyDescent="0.2">
      <c r="A177" s="86" t="str">
        <f t="shared" si="4"/>
        <v>RM2-40983</v>
      </c>
      <c r="B177" s="87">
        <v>175</v>
      </c>
      <c r="C177" s="88">
        <v>40983</v>
      </c>
      <c r="D177" s="89">
        <v>15.5</v>
      </c>
      <c r="E177" s="91">
        <f t="shared" si="5"/>
        <v>1.1903316981702914</v>
      </c>
      <c r="G177" s="92"/>
    </row>
    <row r="178" spans="1:7" x14ac:dyDescent="0.2">
      <c r="A178" s="86" t="str">
        <f t="shared" si="4"/>
        <v>RM2-40987</v>
      </c>
      <c r="B178" s="87">
        <v>176</v>
      </c>
      <c r="C178" s="88">
        <v>40987</v>
      </c>
      <c r="D178" s="89">
        <v>5.9</v>
      </c>
      <c r="E178" s="91">
        <f t="shared" si="5"/>
        <v>0.77085201164214423</v>
      </c>
      <c r="G178" s="92"/>
    </row>
    <row r="179" spans="1:7" x14ac:dyDescent="0.2">
      <c r="A179" s="86" t="str">
        <f t="shared" si="4"/>
        <v>RM2-40991</v>
      </c>
      <c r="B179" s="87">
        <v>177</v>
      </c>
      <c r="C179" s="88">
        <v>40991</v>
      </c>
      <c r="D179" s="89">
        <v>4.5</v>
      </c>
      <c r="E179" s="91">
        <f t="shared" si="5"/>
        <v>0.65321251377534373</v>
      </c>
      <c r="G179" s="92"/>
    </row>
    <row r="180" spans="1:7" x14ac:dyDescent="0.2">
      <c r="A180" s="86" t="str">
        <f t="shared" si="4"/>
        <v>RM2-40992</v>
      </c>
      <c r="B180" s="87">
        <v>178</v>
      </c>
      <c r="C180" s="88">
        <v>40992</v>
      </c>
      <c r="D180" s="89">
        <v>15.8</v>
      </c>
      <c r="E180" s="91">
        <f t="shared" si="5"/>
        <v>1.1986570869544226</v>
      </c>
      <c r="G180" s="92"/>
    </row>
    <row r="181" spans="1:7" x14ac:dyDescent="0.2">
      <c r="A181" s="86" t="str">
        <f t="shared" si="4"/>
        <v>RM2-40995</v>
      </c>
      <c r="B181" s="87">
        <v>179</v>
      </c>
      <c r="C181" s="88">
        <v>40995</v>
      </c>
      <c r="D181" s="89">
        <v>26.3</v>
      </c>
      <c r="E181" s="91">
        <f t="shared" si="5"/>
        <v>1.4199557484897578</v>
      </c>
      <c r="G181" s="92"/>
    </row>
    <row r="182" spans="1:7" x14ac:dyDescent="0.2">
      <c r="A182" s="86" t="str">
        <f t="shared" si="4"/>
        <v>RM2-40999</v>
      </c>
      <c r="B182" s="87">
        <v>180</v>
      </c>
      <c r="C182" s="88">
        <v>40999</v>
      </c>
      <c r="D182" s="89">
        <v>5128.6000000000004</v>
      </c>
      <c r="E182" s="91">
        <f t="shared" si="5"/>
        <v>3.7099988280251885</v>
      </c>
      <c r="G182" s="92"/>
    </row>
    <row r="183" spans="1:7" x14ac:dyDescent="0.2">
      <c r="A183" s="86" t="str">
        <f t="shared" si="4"/>
        <v>RM2-41002</v>
      </c>
      <c r="B183" s="87">
        <v>181</v>
      </c>
      <c r="C183" s="88">
        <v>41002</v>
      </c>
      <c r="D183" s="89">
        <v>1.7</v>
      </c>
      <c r="E183" s="91">
        <f t="shared" si="5"/>
        <v>0.23044892137827391</v>
      </c>
      <c r="G183" s="92"/>
    </row>
    <row r="184" spans="1:7" x14ac:dyDescent="0.2">
      <c r="A184" s="86" t="str">
        <f t="shared" si="4"/>
        <v>RM2-41003</v>
      </c>
      <c r="B184" s="87">
        <v>182</v>
      </c>
      <c r="C184" s="88">
        <v>41003</v>
      </c>
      <c r="D184" s="89">
        <v>4.5</v>
      </c>
      <c r="E184" s="91">
        <f t="shared" si="5"/>
        <v>0.65321251377534373</v>
      </c>
      <c r="G184" s="92"/>
    </row>
    <row r="185" spans="1:7" x14ac:dyDescent="0.2">
      <c r="A185" s="86" t="str">
        <f t="shared" si="4"/>
        <v>RM2-41012</v>
      </c>
      <c r="B185" s="87">
        <v>183</v>
      </c>
      <c r="C185" s="88">
        <v>41012</v>
      </c>
      <c r="D185" s="89">
        <v>1.4</v>
      </c>
      <c r="E185" s="91">
        <f t="shared" si="5"/>
        <v>0.14612803567823801</v>
      </c>
      <c r="G185" s="92"/>
    </row>
    <row r="186" spans="1:7" x14ac:dyDescent="0.2">
      <c r="A186" s="86" t="str">
        <f t="shared" si="4"/>
        <v>RM2-41022</v>
      </c>
      <c r="B186" s="87">
        <v>184</v>
      </c>
      <c r="C186" s="88">
        <v>41022</v>
      </c>
      <c r="D186" s="89">
        <v>2.1</v>
      </c>
      <c r="E186" s="91">
        <f t="shared" si="5"/>
        <v>0.3222192947339193</v>
      </c>
      <c r="G186" s="92"/>
    </row>
    <row r="187" spans="1:7" x14ac:dyDescent="0.2">
      <c r="A187" s="86" t="str">
        <f t="shared" si="4"/>
        <v>RM2-41032</v>
      </c>
      <c r="B187" s="87">
        <v>185</v>
      </c>
      <c r="C187" s="88">
        <v>41032</v>
      </c>
      <c r="D187" s="89">
        <v>2.1</v>
      </c>
      <c r="E187" s="91">
        <f t="shared" si="5"/>
        <v>0.3222192947339193</v>
      </c>
      <c r="G187" s="92"/>
    </row>
    <row r="188" spans="1:7" x14ac:dyDescent="0.2">
      <c r="A188" s="86" t="str">
        <f t="shared" si="4"/>
        <v>RM2-41042</v>
      </c>
      <c r="B188" s="87">
        <v>186</v>
      </c>
      <c r="C188" s="88">
        <v>41042</v>
      </c>
      <c r="D188" s="89">
        <v>23.4</v>
      </c>
      <c r="E188" s="91">
        <f t="shared" si="5"/>
        <v>1.3692158574101427</v>
      </c>
      <c r="G188" s="92"/>
    </row>
    <row r="189" spans="1:7" x14ac:dyDescent="0.2">
      <c r="A189" s="86" t="str">
        <f t="shared" si="4"/>
        <v>RM2-41052</v>
      </c>
      <c r="B189" s="87">
        <v>187</v>
      </c>
      <c r="C189" s="88">
        <v>41052</v>
      </c>
      <c r="D189" s="89">
        <v>33.1</v>
      </c>
      <c r="E189" s="91">
        <f t="shared" si="5"/>
        <v>1.5198279937757189</v>
      </c>
      <c r="G189" s="92"/>
    </row>
    <row r="190" spans="1:7" x14ac:dyDescent="0.2">
      <c r="A190" s="86" t="str">
        <f t="shared" si="4"/>
        <v>RM2-41062</v>
      </c>
      <c r="B190" s="87">
        <v>188</v>
      </c>
      <c r="C190" s="88">
        <v>41062</v>
      </c>
      <c r="D190" s="89">
        <v>1.9</v>
      </c>
      <c r="E190" s="91">
        <f t="shared" si="5"/>
        <v>0.27875360095282892</v>
      </c>
      <c r="G190" s="92"/>
    </row>
    <row r="191" spans="1:7" x14ac:dyDescent="0.2">
      <c r="A191" s="86" t="str">
        <f t="shared" si="4"/>
        <v>RM2-41072</v>
      </c>
      <c r="B191" s="87">
        <v>189</v>
      </c>
      <c r="C191" s="88">
        <v>41072</v>
      </c>
      <c r="D191" s="89">
        <v>3.2</v>
      </c>
      <c r="E191" s="91">
        <f t="shared" si="5"/>
        <v>0.50514997831990605</v>
      </c>
      <c r="G191" s="92"/>
    </row>
    <row r="192" spans="1:7" x14ac:dyDescent="0.2">
      <c r="A192" s="86" t="str">
        <f t="shared" si="4"/>
        <v>RM2-41082</v>
      </c>
      <c r="B192" s="87">
        <v>190</v>
      </c>
      <c r="C192" s="88">
        <v>41082</v>
      </c>
      <c r="D192" s="89">
        <v>4</v>
      </c>
      <c r="E192" s="91">
        <f t="shared" si="5"/>
        <v>0.6020599913279624</v>
      </c>
      <c r="G192" s="92"/>
    </row>
    <row r="193" spans="1:7" x14ac:dyDescent="0.2">
      <c r="A193" s="86" t="str">
        <f t="shared" si="4"/>
        <v>RM2-41092</v>
      </c>
      <c r="B193" s="87">
        <v>191</v>
      </c>
      <c r="C193" s="88">
        <v>41092</v>
      </c>
      <c r="D193" s="89">
        <v>17.399999999999999</v>
      </c>
      <c r="E193" s="91">
        <f t="shared" si="5"/>
        <v>1.2405492482825997</v>
      </c>
      <c r="G193" s="92"/>
    </row>
    <row r="194" spans="1:7" x14ac:dyDescent="0.2">
      <c r="A194" s="86" t="str">
        <f t="shared" si="4"/>
        <v>RM2-41102</v>
      </c>
      <c r="B194" s="87">
        <v>192</v>
      </c>
      <c r="C194" s="88">
        <v>41102</v>
      </c>
      <c r="D194" s="89">
        <v>9.3000000000000007</v>
      </c>
      <c r="E194" s="91">
        <f t="shared" si="5"/>
        <v>0.96848294855393513</v>
      </c>
      <c r="G194" s="92"/>
    </row>
    <row r="195" spans="1:7" x14ac:dyDescent="0.2">
      <c r="A195" s="86" t="str">
        <f t="shared" ref="A195:A258" si="6">"RM2-"&amp;C195</f>
        <v>RM2-41112</v>
      </c>
      <c r="B195" s="87">
        <v>193</v>
      </c>
      <c r="C195" s="88">
        <v>41112</v>
      </c>
      <c r="D195" s="89">
        <v>18.600000000000001</v>
      </c>
      <c r="E195" s="91">
        <f t="shared" ref="E195:E258" si="7">+LOG(D195)</f>
        <v>1.2695129442179163</v>
      </c>
      <c r="G195" s="92"/>
    </row>
    <row r="196" spans="1:7" x14ac:dyDescent="0.2">
      <c r="A196" s="86" t="str">
        <f t="shared" si="6"/>
        <v>RM2-41122</v>
      </c>
      <c r="B196" s="87">
        <v>194</v>
      </c>
      <c r="C196" s="88">
        <v>41122</v>
      </c>
      <c r="D196" s="89">
        <v>2.8</v>
      </c>
      <c r="E196" s="91">
        <f t="shared" si="7"/>
        <v>0.44715803134221921</v>
      </c>
      <c r="G196" s="92"/>
    </row>
    <row r="197" spans="1:7" x14ac:dyDescent="0.2">
      <c r="A197" s="86" t="str">
        <f t="shared" si="6"/>
        <v>RM2-41132</v>
      </c>
      <c r="B197" s="87">
        <v>195</v>
      </c>
      <c r="C197" s="88">
        <v>41132</v>
      </c>
      <c r="D197" s="89">
        <v>7.4</v>
      </c>
      <c r="E197" s="91">
        <f t="shared" si="7"/>
        <v>0.86923171973097624</v>
      </c>
      <c r="G197" s="92"/>
    </row>
    <row r="198" spans="1:7" x14ac:dyDescent="0.2">
      <c r="A198" s="86" t="str">
        <f t="shared" si="6"/>
        <v>RM2-41142</v>
      </c>
      <c r="B198" s="87">
        <v>196</v>
      </c>
      <c r="C198" s="88">
        <v>41142</v>
      </c>
      <c r="D198" s="89">
        <v>15.1</v>
      </c>
      <c r="E198" s="91">
        <f t="shared" si="7"/>
        <v>1.1789769472931695</v>
      </c>
      <c r="G198" s="92"/>
    </row>
    <row r="199" spans="1:7" x14ac:dyDescent="0.2">
      <c r="A199" s="86" t="str">
        <f t="shared" si="6"/>
        <v>RM2-41152</v>
      </c>
      <c r="B199" s="87">
        <v>197</v>
      </c>
      <c r="C199" s="88">
        <v>41152</v>
      </c>
      <c r="D199" s="89">
        <v>4.9000000000000004</v>
      </c>
      <c r="E199" s="91">
        <f t="shared" si="7"/>
        <v>0.69019608002851374</v>
      </c>
      <c r="G199" s="92"/>
    </row>
    <row r="200" spans="1:7" x14ac:dyDescent="0.2">
      <c r="A200" s="86" t="str">
        <f t="shared" si="6"/>
        <v>RM2-41162</v>
      </c>
      <c r="B200" s="87">
        <v>198</v>
      </c>
      <c r="C200" s="88">
        <v>41162</v>
      </c>
      <c r="D200" s="89">
        <v>2.7</v>
      </c>
      <c r="E200" s="91">
        <f t="shared" si="7"/>
        <v>0.43136376415898736</v>
      </c>
      <c r="G200" s="92"/>
    </row>
    <row r="201" spans="1:7" x14ac:dyDescent="0.2">
      <c r="A201" s="86" t="str">
        <f t="shared" si="6"/>
        <v>RM2-41172</v>
      </c>
      <c r="B201" s="87">
        <v>199</v>
      </c>
      <c r="C201" s="88">
        <v>41172</v>
      </c>
      <c r="D201" s="89">
        <v>23.4</v>
      </c>
      <c r="E201" s="91">
        <f t="shared" si="7"/>
        <v>1.3692158574101427</v>
      </c>
      <c r="G201" s="92"/>
    </row>
    <row r="202" spans="1:7" x14ac:dyDescent="0.2">
      <c r="A202" s="86" t="str">
        <f t="shared" si="6"/>
        <v>RM2-41182</v>
      </c>
      <c r="B202" s="87">
        <v>200</v>
      </c>
      <c r="C202" s="88">
        <v>41182</v>
      </c>
      <c r="D202" s="89">
        <v>2</v>
      </c>
      <c r="E202" s="91">
        <f t="shared" si="7"/>
        <v>0.3010299956639812</v>
      </c>
      <c r="G202" s="92"/>
    </row>
    <row r="203" spans="1:7" x14ac:dyDescent="0.2">
      <c r="A203" s="86" t="str">
        <f t="shared" si="6"/>
        <v>RM2-41192</v>
      </c>
      <c r="B203" s="87">
        <v>201</v>
      </c>
      <c r="C203" s="88">
        <v>41192</v>
      </c>
      <c r="D203" s="89">
        <v>2.2999999999999998</v>
      </c>
      <c r="E203" s="91">
        <f t="shared" si="7"/>
        <v>0.36172783601759284</v>
      </c>
      <c r="G203" s="92"/>
    </row>
    <row r="204" spans="1:7" x14ac:dyDescent="0.2">
      <c r="A204" s="86" t="str">
        <f t="shared" si="6"/>
        <v>RM2-41202</v>
      </c>
      <c r="B204" s="87">
        <v>202</v>
      </c>
      <c r="C204" s="88">
        <v>41202</v>
      </c>
      <c r="D204" s="89">
        <v>13.2</v>
      </c>
      <c r="E204" s="91">
        <f t="shared" si="7"/>
        <v>1.1205739312058498</v>
      </c>
      <c r="G204" s="92"/>
    </row>
    <row r="205" spans="1:7" x14ac:dyDescent="0.2">
      <c r="A205" s="86" t="str">
        <f t="shared" si="6"/>
        <v>RM2-41212</v>
      </c>
      <c r="B205" s="87">
        <v>203</v>
      </c>
      <c r="C205" s="88">
        <v>41212</v>
      </c>
      <c r="D205" s="89">
        <v>1.4</v>
      </c>
      <c r="E205" s="91">
        <f t="shared" si="7"/>
        <v>0.14612803567823801</v>
      </c>
      <c r="G205" s="92"/>
    </row>
    <row r="206" spans="1:7" x14ac:dyDescent="0.2">
      <c r="A206" s="86" t="str">
        <f t="shared" si="6"/>
        <v>RM2-41222</v>
      </c>
      <c r="B206" s="87">
        <v>204</v>
      </c>
      <c r="C206" s="88">
        <v>41222</v>
      </c>
      <c r="D206" s="89">
        <v>1.2</v>
      </c>
      <c r="E206" s="91">
        <f t="shared" si="7"/>
        <v>7.9181246047624818E-2</v>
      </c>
      <c r="G206" s="92"/>
    </row>
    <row r="207" spans="1:7" x14ac:dyDescent="0.2">
      <c r="A207" s="86" t="str">
        <f t="shared" si="6"/>
        <v>RM2-41232</v>
      </c>
      <c r="B207" s="87">
        <v>205</v>
      </c>
      <c r="C207" s="88">
        <v>41232</v>
      </c>
      <c r="D207" s="89">
        <v>2.2000000000000002</v>
      </c>
      <c r="E207" s="91">
        <f t="shared" si="7"/>
        <v>0.34242268082220628</v>
      </c>
      <c r="G207" s="92"/>
    </row>
    <row r="208" spans="1:7" x14ac:dyDescent="0.2">
      <c r="A208" s="86" t="str">
        <f t="shared" si="6"/>
        <v>RM2-41242</v>
      </c>
      <c r="B208" s="87">
        <v>206</v>
      </c>
      <c r="C208" s="88">
        <v>41242</v>
      </c>
      <c r="D208" s="89">
        <v>2.4</v>
      </c>
      <c r="E208" s="91">
        <f t="shared" si="7"/>
        <v>0.38021124171160603</v>
      </c>
      <c r="G208" s="92"/>
    </row>
    <row r="209" spans="1:7" x14ac:dyDescent="0.2">
      <c r="A209" s="86" t="str">
        <f t="shared" si="6"/>
        <v>RM2-41252</v>
      </c>
      <c r="B209" s="87">
        <v>207</v>
      </c>
      <c r="C209" s="88">
        <v>41252</v>
      </c>
      <c r="D209" s="89">
        <v>3</v>
      </c>
      <c r="E209" s="91">
        <f t="shared" si="7"/>
        <v>0.47712125471966244</v>
      </c>
      <c r="G209" s="92"/>
    </row>
    <row r="210" spans="1:7" x14ac:dyDescent="0.2">
      <c r="A210" s="86" t="str">
        <f t="shared" si="6"/>
        <v>RM2-41262</v>
      </c>
      <c r="B210" s="87">
        <v>208</v>
      </c>
      <c r="C210" s="88">
        <v>41262</v>
      </c>
      <c r="D210" s="89">
        <v>1.5</v>
      </c>
      <c r="E210" s="91">
        <f t="shared" si="7"/>
        <v>0.17609125905568124</v>
      </c>
      <c r="G210" s="92"/>
    </row>
    <row r="211" spans="1:7" x14ac:dyDescent="0.2">
      <c r="A211" s="86" t="str">
        <f t="shared" si="6"/>
        <v>RM2-41272</v>
      </c>
      <c r="B211" s="87">
        <v>209</v>
      </c>
      <c r="C211" s="88">
        <v>41272</v>
      </c>
      <c r="D211" s="89">
        <v>3.9</v>
      </c>
      <c r="E211" s="91">
        <f t="shared" si="7"/>
        <v>0.59106460702649921</v>
      </c>
      <c r="G211" s="92"/>
    </row>
    <row r="212" spans="1:7" x14ac:dyDescent="0.2">
      <c r="A212" s="86" t="str">
        <f t="shared" si="6"/>
        <v>RM2-41281</v>
      </c>
      <c r="B212" s="87">
        <v>210</v>
      </c>
      <c r="C212" s="88">
        <v>41281</v>
      </c>
      <c r="D212" s="89">
        <v>38.9</v>
      </c>
      <c r="E212" s="91">
        <f t="shared" si="7"/>
        <v>1.5899496013257077</v>
      </c>
      <c r="G212" s="92"/>
    </row>
    <row r="213" spans="1:7" x14ac:dyDescent="0.2">
      <c r="A213" s="86" t="str">
        <f t="shared" si="6"/>
        <v>RM2-41282</v>
      </c>
      <c r="B213" s="87">
        <v>211</v>
      </c>
      <c r="C213" s="88">
        <v>41282</v>
      </c>
      <c r="D213" s="89">
        <v>3.2</v>
      </c>
      <c r="E213" s="91">
        <f t="shared" si="7"/>
        <v>0.50514997831990605</v>
      </c>
      <c r="G213" s="92"/>
    </row>
    <row r="214" spans="1:7" x14ac:dyDescent="0.2">
      <c r="A214" s="86" t="str">
        <f t="shared" si="6"/>
        <v>RM2-41291</v>
      </c>
      <c r="B214" s="87">
        <v>212</v>
      </c>
      <c r="C214" s="88">
        <v>41291</v>
      </c>
      <c r="D214" s="89">
        <v>2.8</v>
      </c>
      <c r="E214" s="91">
        <f t="shared" si="7"/>
        <v>0.44715803134221921</v>
      </c>
      <c r="G214" s="92"/>
    </row>
    <row r="215" spans="1:7" x14ac:dyDescent="0.2">
      <c r="A215" s="86" t="str">
        <f t="shared" si="6"/>
        <v>RM2-41301</v>
      </c>
      <c r="B215" s="87">
        <v>213</v>
      </c>
      <c r="C215" s="88">
        <v>41301</v>
      </c>
      <c r="D215" s="89">
        <v>3.7</v>
      </c>
      <c r="E215" s="91">
        <f t="shared" si="7"/>
        <v>0.56820172406699498</v>
      </c>
      <c r="G215" s="92"/>
    </row>
    <row r="216" spans="1:7" x14ac:dyDescent="0.2">
      <c r="A216" s="86" t="str">
        <f t="shared" si="6"/>
        <v>RM2-41302</v>
      </c>
      <c r="B216" s="87">
        <v>214</v>
      </c>
      <c r="C216" s="88">
        <v>41302</v>
      </c>
      <c r="D216" s="89">
        <v>5.4</v>
      </c>
      <c r="E216" s="91">
        <f t="shared" si="7"/>
        <v>0.7323937598229685</v>
      </c>
      <c r="G216" s="92"/>
    </row>
    <row r="217" spans="1:7" x14ac:dyDescent="0.2">
      <c r="A217" s="86" t="str">
        <f t="shared" si="6"/>
        <v>RM2-41311</v>
      </c>
      <c r="B217" s="87">
        <v>215</v>
      </c>
      <c r="C217" s="88">
        <v>41311</v>
      </c>
      <c r="D217" s="89">
        <v>3.2</v>
      </c>
      <c r="E217" s="91">
        <f t="shared" si="7"/>
        <v>0.50514997831990605</v>
      </c>
      <c r="G217" s="92"/>
    </row>
    <row r="218" spans="1:7" x14ac:dyDescent="0.2">
      <c r="A218" s="86" t="str">
        <f t="shared" si="6"/>
        <v>RM2-41312</v>
      </c>
      <c r="B218" s="87">
        <v>216</v>
      </c>
      <c r="C218" s="88">
        <v>41312</v>
      </c>
      <c r="D218" s="89">
        <v>10.5</v>
      </c>
      <c r="E218" s="91">
        <f t="shared" si="7"/>
        <v>1.0211892990699381</v>
      </c>
      <c r="G218" s="92"/>
    </row>
    <row r="219" spans="1:7" x14ac:dyDescent="0.2">
      <c r="A219" s="86" t="str">
        <f t="shared" si="6"/>
        <v>RM2-41321</v>
      </c>
      <c r="B219" s="87">
        <v>217</v>
      </c>
      <c r="C219" s="88">
        <v>41321</v>
      </c>
      <c r="D219" s="89">
        <v>10.5</v>
      </c>
      <c r="E219" s="91">
        <f t="shared" si="7"/>
        <v>1.0211892990699381</v>
      </c>
      <c r="G219" s="92"/>
    </row>
    <row r="220" spans="1:7" x14ac:dyDescent="0.2">
      <c r="A220" s="86" t="str">
        <f t="shared" si="6"/>
        <v>RM2-41322</v>
      </c>
      <c r="B220" s="87">
        <v>218</v>
      </c>
      <c r="C220" s="88">
        <v>41322</v>
      </c>
      <c r="D220" s="89">
        <v>1.8</v>
      </c>
      <c r="E220" s="91">
        <f t="shared" si="7"/>
        <v>0.25527250510330607</v>
      </c>
      <c r="G220" s="92"/>
    </row>
    <row r="221" spans="1:7" x14ac:dyDescent="0.2">
      <c r="A221" s="86" t="str">
        <f t="shared" si="6"/>
        <v>RM2-41331</v>
      </c>
      <c r="B221" s="87">
        <v>219</v>
      </c>
      <c r="C221" s="88">
        <v>41331</v>
      </c>
      <c r="D221" s="89">
        <v>2.2000000000000002</v>
      </c>
      <c r="E221" s="91">
        <f t="shared" si="7"/>
        <v>0.34242268082220628</v>
      </c>
      <c r="G221" s="92"/>
    </row>
    <row r="222" spans="1:7" x14ac:dyDescent="0.2">
      <c r="A222" s="86" t="str">
        <f t="shared" si="6"/>
        <v>RM2-41332</v>
      </c>
      <c r="B222" s="87">
        <v>220</v>
      </c>
      <c r="C222" s="88">
        <v>41332</v>
      </c>
      <c r="D222" s="89">
        <v>2.1</v>
      </c>
      <c r="E222" s="91">
        <f t="shared" si="7"/>
        <v>0.3222192947339193</v>
      </c>
      <c r="G222" s="92"/>
    </row>
    <row r="223" spans="1:7" x14ac:dyDescent="0.2">
      <c r="A223" s="86" t="str">
        <f t="shared" si="6"/>
        <v>RM2-41341</v>
      </c>
      <c r="B223" s="87">
        <v>221</v>
      </c>
      <c r="C223" s="88">
        <v>41341</v>
      </c>
      <c r="D223" s="89">
        <v>416.9</v>
      </c>
      <c r="E223" s="91">
        <f t="shared" si="7"/>
        <v>2.6200318951262975</v>
      </c>
      <c r="G223" s="92"/>
    </row>
    <row r="224" spans="1:7" x14ac:dyDescent="0.2">
      <c r="A224" s="86" t="str">
        <f t="shared" si="6"/>
        <v>RM2-41342</v>
      </c>
      <c r="B224" s="87">
        <v>222</v>
      </c>
      <c r="C224" s="88">
        <v>41342</v>
      </c>
      <c r="D224" s="89">
        <v>1.7</v>
      </c>
      <c r="E224" s="91">
        <f t="shared" si="7"/>
        <v>0.23044892137827391</v>
      </c>
      <c r="G224" s="92"/>
    </row>
    <row r="225" spans="1:7" x14ac:dyDescent="0.2">
      <c r="A225" s="86" t="str">
        <f t="shared" si="6"/>
        <v>RM2-41351</v>
      </c>
      <c r="B225" s="87">
        <v>223</v>
      </c>
      <c r="C225" s="88">
        <v>41351</v>
      </c>
      <c r="D225" s="89">
        <v>2398.8000000000002</v>
      </c>
      <c r="E225" s="91">
        <f t="shared" si="7"/>
        <v>3.3799940401657418</v>
      </c>
      <c r="G225" s="92"/>
    </row>
    <row r="226" spans="1:7" x14ac:dyDescent="0.2">
      <c r="A226" s="86" t="str">
        <f t="shared" si="6"/>
        <v>RM2-41352</v>
      </c>
      <c r="B226" s="87">
        <v>224</v>
      </c>
      <c r="C226" s="88">
        <v>41352</v>
      </c>
      <c r="D226" s="89">
        <v>38</v>
      </c>
      <c r="E226" s="91">
        <f t="shared" si="7"/>
        <v>1.5797835966168101</v>
      </c>
      <c r="G226" s="92"/>
    </row>
    <row r="227" spans="1:7" x14ac:dyDescent="0.2">
      <c r="A227" s="86" t="str">
        <f t="shared" si="6"/>
        <v>RM2-41361</v>
      </c>
      <c r="B227" s="87">
        <v>225</v>
      </c>
      <c r="C227" s="88">
        <v>41361</v>
      </c>
      <c r="D227" s="89">
        <v>2</v>
      </c>
      <c r="E227" s="91">
        <f t="shared" si="7"/>
        <v>0.3010299956639812</v>
      </c>
      <c r="G227" s="92"/>
    </row>
    <row r="228" spans="1:7" x14ac:dyDescent="0.2">
      <c r="A228" s="86" t="str">
        <f t="shared" si="6"/>
        <v>RM2-41362</v>
      </c>
      <c r="B228" s="87">
        <v>226</v>
      </c>
      <c r="C228" s="88">
        <v>41362</v>
      </c>
      <c r="D228" s="89">
        <v>1.5</v>
      </c>
      <c r="E228" s="91">
        <f t="shared" si="7"/>
        <v>0.17609125905568124</v>
      </c>
      <c r="G228" s="92"/>
    </row>
    <row r="229" spans="1:7" x14ac:dyDescent="0.2">
      <c r="A229" s="86" t="str">
        <f t="shared" si="6"/>
        <v>RM2-41371</v>
      </c>
      <c r="B229" s="87">
        <v>227</v>
      </c>
      <c r="C229" s="88">
        <v>41371</v>
      </c>
      <c r="D229" s="89">
        <v>7.1</v>
      </c>
      <c r="E229" s="91">
        <f t="shared" si="7"/>
        <v>0.85125834871907524</v>
      </c>
      <c r="G229" s="92"/>
    </row>
    <row r="230" spans="1:7" x14ac:dyDescent="0.2">
      <c r="A230" s="86" t="str">
        <f t="shared" si="6"/>
        <v>RM2-41372</v>
      </c>
      <c r="B230" s="87">
        <v>228</v>
      </c>
      <c r="C230" s="88">
        <v>41372</v>
      </c>
      <c r="D230" s="89">
        <v>457.1</v>
      </c>
      <c r="E230" s="91">
        <f t="shared" si="7"/>
        <v>2.6600112212893308</v>
      </c>
      <c r="G230" s="92"/>
    </row>
    <row r="231" spans="1:7" x14ac:dyDescent="0.2">
      <c r="A231" s="86" t="str">
        <f t="shared" si="6"/>
        <v>RM2-41381</v>
      </c>
      <c r="B231" s="87">
        <v>229</v>
      </c>
      <c r="C231" s="88">
        <v>41381</v>
      </c>
      <c r="D231" s="89">
        <v>2.1</v>
      </c>
      <c r="E231" s="91">
        <f t="shared" si="7"/>
        <v>0.3222192947339193</v>
      </c>
      <c r="G231" s="92"/>
    </row>
    <row r="232" spans="1:7" x14ac:dyDescent="0.2">
      <c r="A232" s="86" t="str">
        <f t="shared" si="6"/>
        <v>RM2-41382</v>
      </c>
      <c r="B232" s="87">
        <v>230</v>
      </c>
      <c r="C232" s="88">
        <v>41382</v>
      </c>
      <c r="D232" s="89">
        <v>7.6</v>
      </c>
      <c r="E232" s="91">
        <f t="shared" si="7"/>
        <v>0.88081359228079137</v>
      </c>
      <c r="G232" s="92"/>
    </row>
    <row r="233" spans="1:7" x14ac:dyDescent="0.2">
      <c r="A233" s="86" t="str">
        <f t="shared" si="6"/>
        <v>RM2-41391</v>
      </c>
      <c r="B233" s="87">
        <v>231</v>
      </c>
      <c r="C233" s="88">
        <v>41391</v>
      </c>
      <c r="D233" s="89">
        <v>295.10000000000002</v>
      </c>
      <c r="E233" s="91">
        <f t="shared" si="7"/>
        <v>2.4699692094999595</v>
      </c>
      <c r="G233" s="92"/>
    </row>
    <row r="234" spans="1:7" x14ac:dyDescent="0.2">
      <c r="A234" s="86" t="str">
        <f t="shared" si="6"/>
        <v>RM2-41392</v>
      </c>
      <c r="B234" s="87">
        <v>232</v>
      </c>
      <c r="C234" s="88">
        <v>41392</v>
      </c>
      <c r="D234" s="89">
        <v>25.7</v>
      </c>
      <c r="E234" s="91">
        <f t="shared" si="7"/>
        <v>1.4099331233312946</v>
      </c>
      <c r="G234" s="92"/>
    </row>
    <row r="235" spans="1:7" x14ac:dyDescent="0.2">
      <c r="A235" s="86" t="str">
        <f t="shared" si="6"/>
        <v>RM2-41401</v>
      </c>
      <c r="B235" s="87">
        <v>233</v>
      </c>
      <c r="C235" s="88">
        <v>41401</v>
      </c>
      <c r="D235" s="89">
        <v>21.4</v>
      </c>
      <c r="E235" s="91">
        <f t="shared" si="7"/>
        <v>1.3304137733491908</v>
      </c>
      <c r="G235" s="92"/>
    </row>
    <row r="236" spans="1:7" x14ac:dyDescent="0.2">
      <c r="A236" s="86" t="str">
        <f t="shared" si="6"/>
        <v>RM2-41402</v>
      </c>
      <c r="B236" s="87">
        <v>234</v>
      </c>
      <c r="C236" s="88">
        <v>41402</v>
      </c>
      <c r="D236" s="89">
        <v>2.5</v>
      </c>
      <c r="E236" s="91">
        <f t="shared" si="7"/>
        <v>0.3979400086720376</v>
      </c>
      <c r="G236" s="92"/>
    </row>
    <row r="237" spans="1:7" x14ac:dyDescent="0.2">
      <c r="A237" s="86" t="str">
        <f t="shared" si="6"/>
        <v>RM2-41411</v>
      </c>
      <c r="B237" s="87">
        <v>235</v>
      </c>
      <c r="C237" s="88">
        <v>41411</v>
      </c>
      <c r="D237" s="89">
        <v>1.5</v>
      </c>
      <c r="E237" s="91">
        <f t="shared" si="7"/>
        <v>0.17609125905568124</v>
      </c>
      <c r="G237" s="92"/>
    </row>
    <row r="238" spans="1:7" x14ac:dyDescent="0.2">
      <c r="A238" s="86" t="str">
        <f t="shared" si="6"/>
        <v>RM2-41412</v>
      </c>
      <c r="B238" s="87">
        <v>236</v>
      </c>
      <c r="C238" s="88">
        <v>41412</v>
      </c>
      <c r="D238" s="89">
        <v>1.6</v>
      </c>
      <c r="E238" s="91">
        <f t="shared" si="7"/>
        <v>0.20411998265592479</v>
      </c>
      <c r="G238" s="92"/>
    </row>
    <row r="239" spans="1:7" x14ac:dyDescent="0.2">
      <c r="A239" s="86" t="str">
        <f t="shared" si="6"/>
        <v>RM2-41421</v>
      </c>
      <c r="B239" s="87">
        <v>237</v>
      </c>
      <c r="C239" s="88">
        <v>41421</v>
      </c>
      <c r="D239" s="89">
        <v>2.8</v>
      </c>
      <c r="E239" s="91">
        <f t="shared" si="7"/>
        <v>0.44715803134221921</v>
      </c>
      <c r="G239" s="92"/>
    </row>
    <row r="240" spans="1:7" x14ac:dyDescent="0.2">
      <c r="A240" s="86" t="str">
        <f t="shared" si="6"/>
        <v>RM2-41422</v>
      </c>
      <c r="B240" s="87">
        <v>238</v>
      </c>
      <c r="C240" s="88">
        <v>41422</v>
      </c>
      <c r="D240" s="89">
        <v>2.9</v>
      </c>
      <c r="E240" s="91">
        <f t="shared" si="7"/>
        <v>0.46239799789895608</v>
      </c>
      <c r="G240" s="92"/>
    </row>
    <row r="241" spans="1:7" x14ac:dyDescent="0.2">
      <c r="A241" s="86" t="str">
        <f t="shared" si="6"/>
        <v>RM2-41431</v>
      </c>
      <c r="B241" s="87">
        <v>239</v>
      </c>
      <c r="C241" s="88">
        <v>41431</v>
      </c>
      <c r="D241" s="89">
        <v>1.3</v>
      </c>
      <c r="E241" s="91">
        <f t="shared" si="7"/>
        <v>0.11394335230683679</v>
      </c>
      <c r="G241" s="92"/>
    </row>
    <row r="242" spans="1:7" x14ac:dyDescent="0.2">
      <c r="A242" s="86" t="str">
        <f t="shared" si="6"/>
        <v>RM2-41432</v>
      </c>
      <c r="B242" s="87">
        <v>240</v>
      </c>
      <c r="C242" s="88">
        <v>41432</v>
      </c>
      <c r="D242" s="89">
        <v>2.5</v>
      </c>
      <c r="E242" s="91">
        <f t="shared" si="7"/>
        <v>0.3979400086720376</v>
      </c>
      <c r="G242" s="92"/>
    </row>
    <row r="243" spans="1:7" x14ac:dyDescent="0.2">
      <c r="A243" s="86" t="str">
        <f t="shared" si="6"/>
        <v>RM2-41441</v>
      </c>
      <c r="B243" s="87">
        <v>241</v>
      </c>
      <c r="C243" s="88">
        <v>41441</v>
      </c>
      <c r="D243" s="89">
        <v>4.3</v>
      </c>
      <c r="E243" s="91">
        <f t="shared" si="7"/>
        <v>0.63346845557958653</v>
      </c>
      <c r="G243" s="92"/>
    </row>
    <row r="244" spans="1:7" x14ac:dyDescent="0.2">
      <c r="A244" s="86" t="str">
        <f t="shared" si="6"/>
        <v>RM2-41442</v>
      </c>
      <c r="B244" s="87">
        <v>242</v>
      </c>
      <c r="C244" s="88">
        <v>41442</v>
      </c>
      <c r="D244" s="89">
        <v>1.3</v>
      </c>
      <c r="E244" s="91">
        <f t="shared" si="7"/>
        <v>0.11394335230683679</v>
      </c>
      <c r="G244" s="92"/>
    </row>
    <row r="245" spans="1:7" x14ac:dyDescent="0.2">
      <c r="A245" s="86" t="str">
        <f t="shared" si="6"/>
        <v>RM2-41451</v>
      </c>
      <c r="B245" s="87">
        <v>243</v>
      </c>
      <c r="C245" s="88">
        <v>41451</v>
      </c>
      <c r="D245" s="89">
        <v>2.6</v>
      </c>
      <c r="E245" s="91">
        <f t="shared" si="7"/>
        <v>0.41497334797081797</v>
      </c>
      <c r="G245" s="92"/>
    </row>
    <row r="246" spans="1:7" x14ac:dyDescent="0.2">
      <c r="A246" s="86" t="str">
        <f t="shared" si="6"/>
        <v>RM2-41452</v>
      </c>
      <c r="B246" s="87">
        <v>244</v>
      </c>
      <c r="C246" s="88">
        <v>41452</v>
      </c>
      <c r="D246" s="89">
        <v>85.1</v>
      </c>
      <c r="E246" s="91">
        <f t="shared" si="7"/>
        <v>1.9299295600845878</v>
      </c>
      <c r="G246" s="92"/>
    </row>
    <row r="247" spans="1:7" x14ac:dyDescent="0.2">
      <c r="A247" s="86" t="str">
        <f t="shared" si="6"/>
        <v>RM2-41461</v>
      </c>
      <c r="B247" s="87">
        <v>245</v>
      </c>
      <c r="C247" s="88">
        <v>41461</v>
      </c>
      <c r="D247" s="89">
        <v>6.6</v>
      </c>
      <c r="E247" s="91">
        <f t="shared" si="7"/>
        <v>0.81954393554186866</v>
      </c>
      <c r="G247" s="92"/>
    </row>
    <row r="248" spans="1:7" x14ac:dyDescent="0.2">
      <c r="A248" s="86" t="str">
        <f t="shared" si="6"/>
        <v>RM2-41462</v>
      </c>
      <c r="B248" s="87">
        <v>246</v>
      </c>
      <c r="C248" s="88">
        <v>41462</v>
      </c>
      <c r="D248" s="89">
        <v>3.6</v>
      </c>
      <c r="E248" s="91">
        <f t="shared" si="7"/>
        <v>0.55630250076728727</v>
      </c>
      <c r="G248" s="92"/>
    </row>
    <row r="249" spans="1:7" x14ac:dyDescent="0.2">
      <c r="A249" s="86" t="str">
        <f t="shared" si="6"/>
        <v>RM2-41471</v>
      </c>
      <c r="B249" s="87">
        <v>247</v>
      </c>
      <c r="C249" s="88">
        <v>41471</v>
      </c>
      <c r="D249" s="89">
        <v>4.7</v>
      </c>
      <c r="E249" s="91">
        <f t="shared" si="7"/>
        <v>0.67209785793571752</v>
      </c>
      <c r="G249" s="92"/>
    </row>
    <row r="250" spans="1:7" x14ac:dyDescent="0.2">
      <c r="A250" s="86" t="str">
        <f t="shared" si="6"/>
        <v>RM2-41472</v>
      </c>
      <c r="B250" s="87">
        <v>248</v>
      </c>
      <c r="C250" s="88">
        <v>41472</v>
      </c>
      <c r="D250" s="89">
        <v>229086.8</v>
      </c>
      <c r="E250" s="91">
        <f t="shared" si="7"/>
        <v>5.3600000658270366</v>
      </c>
      <c r="G250" s="92"/>
    </row>
    <row r="251" spans="1:7" x14ac:dyDescent="0.2">
      <c r="A251" s="86" t="str">
        <f t="shared" si="6"/>
        <v>RM2-41481</v>
      </c>
      <c r="B251" s="87">
        <v>249</v>
      </c>
      <c r="C251" s="88">
        <v>41481</v>
      </c>
      <c r="D251" s="89">
        <v>1.3</v>
      </c>
      <c r="E251" s="91">
        <f t="shared" si="7"/>
        <v>0.11394335230683679</v>
      </c>
      <c r="G251" s="92"/>
    </row>
    <row r="252" spans="1:7" x14ac:dyDescent="0.2">
      <c r="A252" s="86" t="str">
        <f t="shared" si="6"/>
        <v>RM2-41482</v>
      </c>
      <c r="B252" s="87">
        <v>250</v>
      </c>
      <c r="C252" s="88">
        <v>41482</v>
      </c>
      <c r="D252" s="89">
        <v>14.5</v>
      </c>
      <c r="E252" s="91">
        <f t="shared" si="7"/>
        <v>1.1613680022349748</v>
      </c>
      <c r="G252" s="92"/>
    </row>
    <row r="253" spans="1:7" x14ac:dyDescent="0.2">
      <c r="A253" s="86" t="str">
        <f t="shared" si="6"/>
        <v>RM2-41491</v>
      </c>
      <c r="B253" s="87">
        <v>251</v>
      </c>
      <c r="C253" s="88">
        <v>41491</v>
      </c>
      <c r="D253" s="89">
        <v>1.3</v>
      </c>
      <c r="E253" s="91">
        <f t="shared" si="7"/>
        <v>0.11394335230683679</v>
      </c>
      <c r="G253" s="92"/>
    </row>
    <row r="254" spans="1:7" x14ac:dyDescent="0.2">
      <c r="A254" s="86" t="str">
        <f t="shared" si="6"/>
        <v>RM2-41492</v>
      </c>
      <c r="B254" s="87">
        <v>252</v>
      </c>
      <c r="C254" s="88">
        <v>41492</v>
      </c>
      <c r="D254" s="89">
        <v>2.9</v>
      </c>
      <c r="E254" s="91">
        <f t="shared" si="7"/>
        <v>0.46239799789895608</v>
      </c>
      <c r="G254" s="92"/>
    </row>
    <row r="255" spans="1:7" x14ac:dyDescent="0.2">
      <c r="A255" s="86" t="str">
        <f t="shared" si="6"/>
        <v>RM2-41501</v>
      </c>
      <c r="B255" s="87">
        <v>253</v>
      </c>
      <c r="C255" s="88">
        <v>41501</v>
      </c>
      <c r="D255" s="89">
        <v>3.5</v>
      </c>
      <c r="E255" s="91">
        <f t="shared" si="7"/>
        <v>0.54406804435027567</v>
      </c>
      <c r="G255" s="92"/>
    </row>
    <row r="256" spans="1:7" x14ac:dyDescent="0.2">
      <c r="A256" s="86" t="str">
        <f t="shared" si="6"/>
        <v>RM2-41502</v>
      </c>
      <c r="B256" s="87">
        <v>254</v>
      </c>
      <c r="C256" s="88">
        <v>41502</v>
      </c>
      <c r="D256" s="89">
        <v>190.5</v>
      </c>
      <c r="E256" s="91">
        <f t="shared" si="7"/>
        <v>2.2798949800116382</v>
      </c>
      <c r="G256" s="92"/>
    </row>
    <row r="257" spans="1:7" x14ac:dyDescent="0.2">
      <c r="A257" s="86" t="str">
        <f t="shared" si="6"/>
        <v>RM2-41511</v>
      </c>
      <c r="B257" s="87">
        <v>255</v>
      </c>
      <c r="C257" s="88">
        <v>41511</v>
      </c>
      <c r="D257" s="89">
        <v>7585.8</v>
      </c>
      <c r="E257" s="91">
        <f t="shared" si="7"/>
        <v>3.880001388321769</v>
      </c>
      <c r="G257" s="92"/>
    </row>
    <row r="258" spans="1:7" x14ac:dyDescent="0.2">
      <c r="A258" s="86" t="str">
        <f t="shared" si="6"/>
        <v>RM2-41512</v>
      </c>
      <c r="B258" s="87">
        <v>256</v>
      </c>
      <c r="C258" s="88">
        <v>41512</v>
      </c>
      <c r="D258" s="89">
        <v>14.1</v>
      </c>
      <c r="E258" s="91">
        <f t="shared" si="7"/>
        <v>1.1492191126553799</v>
      </c>
      <c r="G258" s="92"/>
    </row>
    <row r="259" spans="1:7" x14ac:dyDescent="0.2">
      <c r="A259" s="86" t="str">
        <f t="shared" ref="A259:A322" si="8">"RM2-"&amp;C259</f>
        <v>RM2-41521</v>
      </c>
      <c r="B259" s="87">
        <v>257</v>
      </c>
      <c r="C259" s="88">
        <v>41521</v>
      </c>
      <c r="D259" s="89">
        <v>39.799999999999997</v>
      </c>
      <c r="E259" s="91">
        <f t="shared" ref="E259:E322" si="9">+LOG(D259)</f>
        <v>1.5998830720736879</v>
      </c>
      <c r="G259" s="92"/>
    </row>
    <row r="260" spans="1:7" x14ac:dyDescent="0.2">
      <c r="A260" s="86" t="str">
        <f t="shared" si="8"/>
        <v>RM2-41522</v>
      </c>
      <c r="B260" s="87">
        <v>258</v>
      </c>
      <c r="C260" s="88">
        <v>41522</v>
      </c>
      <c r="D260" s="89">
        <v>3.3</v>
      </c>
      <c r="E260" s="91">
        <f t="shared" si="9"/>
        <v>0.51851393987788741</v>
      </c>
      <c r="G260" s="92"/>
    </row>
    <row r="261" spans="1:7" x14ac:dyDescent="0.2">
      <c r="A261" s="86" t="str">
        <f t="shared" si="8"/>
        <v>RM2-41531</v>
      </c>
      <c r="B261" s="87">
        <v>259</v>
      </c>
      <c r="C261" s="88">
        <v>41531</v>
      </c>
      <c r="D261" s="89">
        <v>758.6</v>
      </c>
      <c r="E261" s="91">
        <f t="shared" si="9"/>
        <v>2.8800128383667718</v>
      </c>
      <c r="G261" s="92"/>
    </row>
    <row r="262" spans="1:7" x14ac:dyDescent="0.2">
      <c r="A262" s="86" t="str">
        <f t="shared" si="8"/>
        <v>RM2-41532</v>
      </c>
      <c r="B262" s="87">
        <v>260</v>
      </c>
      <c r="C262" s="88">
        <v>41532</v>
      </c>
      <c r="D262" s="89">
        <v>1.4</v>
      </c>
      <c r="E262" s="91">
        <f t="shared" si="9"/>
        <v>0.14612803567823801</v>
      </c>
      <c r="G262" s="92"/>
    </row>
    <row r="263" spans="1:7" x14ac:dyDescent="0.2">
      <c r="A263" s="86" t="str">
        <f t="shared" si="8"/>
        <v>RM2-41541</v>
      </c>
      <c r="B263" s="87">
        <v>261</v>
      </c>
      <c r="C263" s="88">
        <v>41541</v>
      </c>
      <c r="D263" s="89">
        <v>6.3</v>
      </c>
      <c r="E263" s="91">
        <f t="shared" si="9"/>
        <v>0.79934054945358168</v>
      </c>
      <c r="G263" s="92"/>
    </row>
    <row r="264" spans="1:7" x14ac:dyDescent="0.2">
      <c r="A264" s="86" t="str">
        <f t="shared" si="8"/>
        <v>RM2-41542</v>
      </c>
      <c r="B264" s="87">
        <v>262</v>
      </c>
      <c r="C264" s="88">
        <v>41542</v>
      </c>
      <c r="D264" s="89">
        <v>1.8</v>
      </c>
      <c r="E264" s="91">
        <f t="shared" si="9"/>
        <v>0.25527250510330607</v>
      </c>
      <c r="G264" s="92"/>
    </row>
    <row r="265" spans="1:7" x14ac:dyDescent="0.2">
      <c r="A265" s="86" t="str">
        <f t="shared" si="8"/>
        <v>RM2-41551</v>
      </c>
      <c r="B265" s="87">
        <v>263</v>
      </c>
      <c r="C265" s="88">
        <v>41551</v>
      </c>
      <c r="D265" s="89">
        <v>100</v>
      </c>
      <c r="E265" s="91">
        <f t="shared" si="9"/>
        <v>2</v>
      </c>
      <c r="G265" s="92"/>
    </row>
    <row r="266" spans="1:7" x14ac:dyDescent="0.2">
      <c r="A266" s="86" t="str">
        <f t="shared" si="8"/>
        <v>RM2-41552</v>
      </c>
      <c r="B266" s="87">
        <v>264</v>
      </c>
      <c r="C266" s="88">
        <v>41552</v>
      </c>
      <c r="D266" s="89">
        <v>9.1</v>
      </c>
      <c r="E266" s="91">
        <f t="shared" si="9"/>
        <v>0.95904139232109353</v>
      </c>
      <c r="G266" s="92"/>
    </row>
    <row r="267" spans="1:7" x14ac:dyDescent="0.2">
      <c r="A267" s="86" t="str">
        <f t="shared" si="8"/>
        <v>RM2-41561</v>
      </c>
      <c r="B267" s="87">
        <v>265</v>
      </c>
      <c r="C267" s="88">
        <v>41561</v>
      </c>
      <c r="D267" s="89">
        <v>549.5</v>
      </c>
      <c r="E267" s="91">
        <f t="shared" si="9"/>
        <v>2.7399676967595092</v>
      </c>
      <c r="G267" s="92"/>
    </row>
    <row r="268" spans="1:7" x14ac:dyDescent="0.2">
      <c r="A268" s="86" t="str">
        <f t="shared" si="8"/>
        <v>RM2-41562</v>
      </c>
      <c r="B268" s="87">
        <v>266</v>
      </c>
      <c r="C268" s="88">
        <v>41562</v>
      </c>
      <c r="D268" s="89">
        <v>26.3</v>
      </c>
      <c r="E268" s="91">
        <f t="shared" si="9"/>
        <v>1.4199557484897578</v>
      </c>
      <c r="G268" s="92"/>
    </row>
    <row r="269" spans="1:7" x14ac:dyDescent="0.2">
      <c r="A269" s="86" t="str">
        <f t="shared" si="8"/>
        <v>RM2-41571</v>
      </c>
      <c r="B269" s="87">
        <v>267</v>
      </c>
      <c r="C269" s="88">
        <v>41571</v>
      </c>
      <c r="D269" s="89">
        <v>631</v>
      </c>
      <c r="E269" s="91">
        <f t="shared" si="9"/>
        <v>2.8000293592441343</v>
      </c>
      <c r="G269" s="92"/>
    </row>
    <row r="270" spans="1:7" x14ac:dyDescent="0.2">
      <c r="A270" s="86" t="str">
        <f t="shared" si="8"/>
        <v>RM2-41572</v>
      </c>
      <c r="B270" s="87">
        <v>268</v>
      </c>
      <c r="C270" s="88">
        <v>41572</v>
      </c>
      <c r="D270" s="89">
        <v>1.9</v>
      </c>
      <c r="E270" s="91">
        <f t="shared" si="9"/>
        <v>0.27875360095282892</v>
      </c>
      <c r="G270" s="92"/>
    </row>
    <row r="271" spans="1:7" x14ac:dyDescent="0.2">
      <c r="A271" s="86" t="str">
        <f t="shared" si="8"/>
        <v>RM2-41581</v>
      </c>
      <c r="B271" s="87">
        <v>269</v>
      </c>
      <c r="C271" s="88">
        <v>41581</v>
      </c>
      <c r="D271" s="89">
        <v>1445439.8</v>
      </c>
      <c r="E271" s="91">
        <f t="shared" si="9"/>
        <v>6.1600000087896314</v>
      </c>
      <c r="G271" s="92"/>
    </row>
    <row r="272" spans="1:7" x14ac:dyDescent="0.2">
      <c r="A272" s="86" t="str">
        <f t="shared" si="8"/>
        <v>RM2-41582</v>
      </c>
      <c r="B272" s="87">
        <v>270</v>
      </c>
      <c r="C272" s="88">
        <v>41582</v>
      </c>
      <c r="D272" s="89">
        <v>2187.8000000000002</v>
      </c>
      <c r="E272" s="91">
        <f t="shared" si="9"/>
        <v>3.3400076179966729</v>
      </c>
      <c r="G272" s="92"/>
    </row>
    <row r="273" spans="1:7" x14ac:dyDescent="0.2">
      <c r="A273" s="86" t="str">
        <f t="shared" si="8"/>
        <v>RM2-41591</v>
      </c>
      <c r="B273" s="87">
        <v>271</v>
      </c>
      <c r="C273" s="88">
        <v>41591</v>
      </c>
      <c r="D273" s="89">
        <v>1096.5</v>
      </c>
      <c r="E273" s="91">
        <f t="shared" si="9"/>
        <v>3.0400086360135417</v>
      </c>
      <c r="G273" s="92"/>
    </row>
    <row r="274" spans="1:7" x14ac:dyDescent="0.2">
      <c r="A274" s="86" t="str">
        <f t="shared" si="8"/>
        <v>RM2-41592</v>
      </c>
      <c r="B274" s="87">
        <v>272</v>
      </c>
      <c r="C274" s="88">
        <v>41592</v>
      </c>
      <c r="D274" s="89">
        <v>43.7</v>
      </c>
      <c r="E274" s="91">
        <f t="shared" si="9"/>
        <v>1.6404814369704219</v>
      </c>
      <c r="G274" s="92"/>
    </row>
    <row r="275" spans="1:7" x14ac:dyDescent="0.2">
      <c r="A275" s="86" t="str">
        <f t="shared" si="8"/>
        <v>RM2-41601</v>
      </c>
      <c r="B275" s="87">
        <v>273</v>
      </c>
      <c r="C275" s="88">
        <v>41601</v>
      </c>
      <c r="D275" s="89">
        <v>6.8</v>
      </c>
      <c r="E275" s="91">
        <f t="shared" si="9"/>
        <v>0.83250891270623628</v>
      </c>
      <c r="G275" s="92"/>
    </row>
    <row r="276" spans="1:7" x14ac:dyDescent="0.2">
      <c r="A276" s="86" t="str">
        <f t="shared" si="8"/>
        <v>RM2-41602</v>
      </c>
      <c r="B276" s="87">
        <v>274</v>
      </c>
      <c r="C276" s="88">
        <v>41602</v>
      </c>
      <c r="D276" s="89">
        <v>4.2</v>
      </c>
      <c r="E276" s="91">
        <f t="shared" si="9"/>
        <v>0.62324929039790045</v>
      </c>
      <c r="G276" s="92"/>
    </row>
    <row r="277" spans="1:7" x14ac:dyDescent="0.2">
      <c r="A277" s="86" t="str">
        <f t="shared" si="8"/>
        <v>RM2-41611</v>
      </c>
      <c r="B277" s="87">
        <v>275</v>
      </c>
      <c r="C277" s="88">
        <v>41611</v>
      </c>
      <c r="D277" s="89">
        <v>21.4</v>
      </c>
      <c r="E277" s="91">
        <f t="shared" si="9"/>
        <v>1.3304137733491908</v>
      </c>
      <c r="G277" s="92"/>
    </row>
    <row r="278" spans="1:7" x14ac:dyDescent="0.2">
      <c r="A278" s="86" t="str">
        <f t="shared" si="8"/>
        <v>RM2-41612</v>
      </c>
      <c r="B278" s="87">
        <v>276</v>
      </c>
      <c r="C278" s="88">
        <v>41612</v>
      </c>
      <c r="D278" s="89">
        <v>5.9</v>
      </c>
      <c r="E278" s="91">
        <f t="shared" si="9"/>
        <v>0.77085201164214423</v>
      </c>
      <c r="G278" s="92"/>
    </row>
    <row r="279" spans="1:7" x14ac:dyDescent="0.2">
      <c r="A279" s="86" t="str">
        <f t="shared" si="8"/>
        <v>RM2-41621</v>
      </c>
      <c r="B279" s="87">
        <v>277</v>
      </c>
      <c r="C279" s="88">
        <v>41621</v>
      </c>
      <c r="D279" s="89">
        <v>4.7</v>
      </c>
      <c r="E279" s="91">
        <f t="shared" si="9"/>
        <v>0.67209785793571752</v>
      </c>
      <c r="G279" s="92"/>
    </row>
    <row r="280" spans="1:7" x14ac:dyDescent="0.2">
      <c r="A280" s="86" t="str">
        <f t="shared" si="8"/>
        <v>RM2-41622</v>
      </c>
      <c r="B280" s="87">
        <v>278</v>
      </c>
      <c r="C280" s="88">
        <v>41622</v>
      </c>
      <c r="D280" s="89">
        <v>3.7</v>
      </c>
      <c r="E280" s="91">
        <f t="shared" si="9"/>
        <v>0.56820172406699498</v>
      </c>
      <c r="G280" s="92"/>
    </row>
    <row r="281" spans="1:7" x14ac:dyDescent="0.2">
      <c r="A281" s="86" t="str">
        <f t="shared" si="8"/>
        <v>RM2-41631</v>
      </c>
      <c r="B281" s="87">
        <v>279</v>
      </c>
      <c r="C281" s="88">
        <v>41631</v>
      </c>
      <c r="D281" s="89">
        <v>1.2</v>
      </c>
      <c r="E281" s="91">
        <f t="shared" si="9"/>
        <v>7.9181246047624818E-2</v>
      </c>
      <c r="G281" s="92"/>
    </row>
    <row r="282" spans="1:7" x14ac:dyDescent="0.2">
      <c r="A282" s="86" t="str">
        <f t="shared" si="8"/>
        <v>RM2-41632</v>
      </c>
      <c r="B282" s="87">
        <v>280</v>
      </c>
      <c r="C282" s="88">
        <v>41632</v>
      </c>
      <c r="D282" s="89">
        <v>4.5</v>
      </c>
      <c r="E282" s="91">
        <f t="shared" si="9"/>
        <v>0.65321251377534373</v>
      </c>
      <c r="G282" s="92"/>
    </row>
    <row r="283" spans="1:7" x14ac:dyDescent="0.2">
      <c r="A283" s="86" t="str">
        <f t="shared" si="8"/>
        <v>RM2-41641</v>
      </c>
      <c r="B283" s="87">
        <v>281</v>
      </c>
      <c r="C283" s="88">
        <v>41641</v>
      </c>
      <c r="D283" s="89">
        <v>2.6</v>
      </c>
      <c r="E283" s="91">
        <f t="shared" si="9"/>
        <v>0.41497334797081797</v>
      </c>
      <c r="G283" s="92"/>
    </row>
    <row r="284" spans="1:7" x14ac:dyDescent="0.2">
      <c r="A284" s="86" t="str">
        <f t="shared" si="8"/>
        <v>RM2-41642</v>
      </c>
      <c r="B284" s="87">
        <v>282</v>
      </c>
      <c r="C284" s="88">
        <v>41642</v>
      </c>
      <c r="D284" s="89">
        <v>3.8</v>
      </c>
      <c r="E284" s="91">
        <f t="shared" si="9"/>
        <v>0.57978359661681012</v>
      </c>
      <c r="G284" s="92"/>
    </row>
    <row r="285" spans="1:7" x14ac:dyDescent="0.2">
      <c r="A285" s="86" t="str">
        <f t="shared" si="8"/>
        <v>RM2-41651</v>
      </c>
      <c r="B285" s="87">
        <v>283</v>
      </c>
      <c r="C285" s="88">
        <v>41651</v>
      </c>
      <c r="D285" s="89">
        <v>5.4</v>
      </c>
      <c r="E285" s="91">
        <f t="shared" si="9"/>
        <v>0.7323937598229685</v>
      </c>
      <c r="G285" s="92"/>
    </row>
    <row r="286" spans="1:7" x14ac:dyDescent="0.2">
      <c r="A286" s="86" t="str">
        <f t="shared" si="8"/>
        <v>RM2-41652</v>
      </c>
      <c r="B286" s="87">
        <v>284</v>
      </c>
      <c r="C286" s="88">
        <v>41652</v>
      </c>
      <c r="D286" s="89">
        <v>4.5999999999999996</v>
      </c>
      <c r="E286" s="91">
        <f t="shared" si="9"/>
        <v>0.66275783168157409</v>
      </c>
      <c r="G286" s="92"/>
    </row>
    <row r="287" spans="1:7" x14ac:dyDescent="0.2">
      <c r="A287" s="86" t="str">
        <f t="shared" si="8"/>
        <v>RM2-41661</v>
      </c>
      <c r="B287" s="87">
        <v>285</v>
      </c>
      <c r="C287" s="88">
        <v>41661</v>
      </c>
      <c r="D287" s="89">
        <v>11.7</v>
      </c>
      <c r="E287" s="91">
        <f t="shared" si="9"/>
        <v>1.0681858617461617</v>
      </c>
      <c r="G287" s="92"/>
    </row>
    <row r="288" spans="1:7" x14ac:dyDescent="0.2">
      <c r="A288" s="86" t="str">
        <f t="shared" si="8"/>
        <v>RM2-41662</v>
      </c>
      <c r="B288" s="87">
        <v>286</v>
      </c>
      <c r="C288" s="88">
        <v>41662</v>
      </c>
      <c r="D288" s="89">
        <v>3.5</v>
      </c>
      <c r="E288" s="91">
        <f t="shared" si="9"/>
        <v>0.54406804435027567</v>
      </c>
      <c r="G288" s="92"/>
    </row>
    <row r="289" spans="1:7" x14ac:dyDescent="0.2">
      <c r="A289" s="86" t="str">
        <f t="shared" si="8"/>
        <v>RM2-41671</v>
      </c>
      <c r="B289" s="87">
        <v>287</v>
      </c>
      <c r="C289" s="88">
        <v>41671</v>
      </c>
      <c r="D289" s="89">
        <v>3311.3</v>
      </c>
      <c r="E289" s="91">
        <f t="shared" si="9"/>
        <v>3.5199985291188476</v>
      </c>
      <c r="G289" s="92"/>
    </row>
    <row r="290" spans="1:7" x14ac:dyDescent="0.2">
      <c r="A290" s="86" t="str">
        <f t="shared" si="8"/>
        <v>RM2-41672</v>
      </c>
      <c r="B290" s="87">
        <v>288</v>
      </c>
      <c r="C290" s="88">
        <v>41672</v>
      </c>
      <c r="D290" s="89">
        <v>2.9</v>
      </c>
      <c r="E290" s="91">
        <f t="shared" si="9"/>
        <v>0.46239799789895608</v>
      </c>
      <c r="G290" s="92"/>
    </row>
    <row r="291" spans="1:7" x14ac:dyDescent="0.2">
      <c r="A291" s="86" t="str">
        <f t="shared" si="8"/>
        <v>RM2-41681</v>
      </c>
      <c r="B291" s="87">
        <v>289</v>
      </c>
      <c r="C291" s="88">
        <v>41681</v>
      </c>
      <c r="D291" s="89">
        <v>631</v>
      </c>
      <c r="E291" s="91">
        <f t="shared" si="9"/>
        <v>2.8000293592441343</v>
      </c>
      <c r="G291" s="92"/>
    </row>
    <row r="292" spans="1:7" x14ac:dyDescent="0.2">
      <c r="A292" s="86" t="str">
        <f t="shared" si="8"/>
        <v>RM2-41682</v>
      </c>
      <c r="B292" s="87">
        <v>290</v>
      </c>
      <c r="C292" s="88">
        <v>41682</v>
      </c>
      <c r="D292" s="89">
        <v>8.5</v>
      </c>
      <c r="E292" s="91">
        <f t="shared" si="9"/>
        <v>0.92941892571429274</v>
      </c>
      <c r="G292" s="92"/>
    </row>
    <row r="293" spans="1:7" x14ac:dyDescent="0.2">
      <c r="A293" s="86" t="str">
        <f t="shared" si="8"/>
        <v>RM2-41691</v>
      </c>
      <c r="B293" s="87">
        <v>291</v>
      </c>
      <c r="C293" s="88">
        <v>41691</v>
      </c>
      <c r="D293" s="89">
        <v>1445439.8</v>
      </c>
      <c r="E293" s="91">
        <f t="shared" si="9"/>
        <v>6.1600000087896314</v>
      </c>
      <c r="G293" s="92"/>
    </row>
    <row r="294" spans="1:7" x14ac:dyDescent="0.2">
      <c r="A294" s="86" t="str">
        <f t="shared" si="8"/>
        <v>RM2-41692</v>
      </c>
      <c r="B294" s="87">
        <v>292</v>
      </c>
      <c r="C294" s="88">
        <v>41692</v>
      </c>
      <c r="D294" s="89">
        <v>10</v>
      </c>
      <c r="E294" s="91">
        <f t="shared" si="9"/>
        <v>1</v>
      </c>
      <c r="G294" s="92"/>
    </row>
    <row r="295" spans="1:7" x14ac:dyDescent="0.2">
      <c r="A295" s="86" t="str">
        <f t="shared" si="8"/>
        <v>RM2-41701</v>
      </c>
      <c r="B295" s="87">
        <v>293</v>
      </c>
      <c r="C295" s="88">
        <v>41701</v>
      </c>
      <c r="D295" s="89">
        <v>1096.5</v>
      </c>
      <c r="E295" s="91">
        <f t="shared" si="9"/>
        <v>3.0400086360135417</v>
      </c>
      <c r="G295" s="92"/>
    </row>
    <row r="296" spans="1:7" x14ac:dyDescent="0.2">
      <c r="A296" s="86" t="str">
        <f t="shared" si="8"/>
        <v>RM2-41702</v>
      </c>
      <c r="B296" s="87">
        <v>294</v>
      </c>
      <c r="C296" s="88">
        <v>41702</v>
      </c>
      <c r="D296" s="89">
        <v>16.600000000000001</v>
      </c>
      <c r="E296" s="91">
        <f t="shared" si="9"/>
        <v>1.2201080880400552</v>
      </c>
      <c r="G296" s="92"/>
    </row>
    <row r="297" spans="1:7" x14ac:dyDescent="0.2">
      <c r="A297" s="86" t="str">
        <f t="shared" si="8"/>
        <v>RM2-41711</v>
      </c>
      <c r="B297" s="87">
        <v>295</v>
      </c>
      <c r="C297" s="88">
        <v>41711</v>
      </c>
      <c r="D297" s="89">
        <v>6.8</v>
      </c>
      <c r="E297" s="91">
        <f t="shared" si="9"/>
        <v>0.83250891270623628</v>
      </c>
      <c r="G297" s="92"/>
    </row>
    <row r="298" spans="1:7" x14ac:dyDescent="0.2">
      <c r="A298" s="86" t="str">
        <f t="shared" si="8"/>
        <v>RM2-41712</v>
      </c>
      <c r="B298" s="87">
        <v>296</v>
      </c>
      <c r="C298" s="88">
        <v>41712</v>
      </c>
      <c r="D298" s="89">
        <v>229.1</v>
      </c>
      <c r="E298" s="91">
        <f t="shared" si="9"/>
        <v>2.3600250891893975</v>
      </c>
      <c r="G298" s="92"/>
    </row>
    <row r="299" spans="1:7" x14ac:dyDescent="0.2">
      <c r="A299" s="86" t="str">
        <f t="shared" si="8"/>
        <v>RM2-41721</v>
      </c>
      <c r="B299" s="87">
        <v>297</v>
      </c>
      <c r="C299" s="88">
        <v>41721</v>
      </c>
      <c r="D299" s="89">
        <v>21.4</v>
      </c>
      <c r="E299" s="91">
        <f t="shared" si="9"/>
        <v>1.3304137733491908</v>
      </c>
      <c r="G299" s="92"/>
    </row>
    <row r="300" spans="1:7" x14ac:dyDescent="0.2">
      <c r="A300" s="86" t="str">
        <f t="shared" si="8"/>
        <v>RM2-41722</v>
      </c>
      <c r="B300" s="87">
        <v>298</v>
      </c>
      <c r="C300" s="88">
        <v>41722</v>
      </c>
      <c r="D300" s="89">
        <v>13.8</v>
      </c>
      <c r="E300" s="91">
        <f t="shared" si="9"/>
        <v>1.1398790864012365</v>
      </c>
      <c r="G300" s="92"/>
    </row>
    <row r="301" spans="1:7" x14ac:dyDescent="0.2">
      <c r="A301" s="86" t="str">
        <f t="shared" si="8"/>
        <v>RM2-41731</v>
      </c>
      <c r="B301" s="87">
        <v>299</v>
      </c>
      <c r="C301" s="88">
        <v>41731</v>
      </c>
      <c r="D301" s="89">
        <v>4.7</v>
      </c>
      <c r="E301" s="91">
        <f t="shared" si="9"/>
        <v>0.67209785793571752</v>
      </c>
      <c r="G301" s="92"/>
    </row>
    <row r="302" spans="1:7" x14ac:dyDescent="0.2">
      <c r="A302" s="86" t="str">
        <f t="shared" si="8"/>
        <v>RM2-41732</v>
      </c>
      <c r="B302" s="87">
        <v>300</v>
      </c>
      <c r="C302" s="88">
        <v>41732</v>
      </c>
      <c r="D302" s="89">
        <v>1.9</v>
      </c>
      <c r="E302" s="91">
        <f t="shared" si="9"/>
        <v>0.27875360095282892</v>
      </c>
      <c r="G302" s="92"/>
    </row>
    <row r="303" spans="1:7" x14ac:dyDescent="0.2">
      <c r="A303" s="86" t="str">
        <f t="shared" si="8"/>
        <v>RM2-41741</v>
      </c>
      <c r="B303" s="87">
        <v>301</v>
      </c>
      <c r="C303" s="88">
        <v>41741</v>
      </c>
      <c r="D303" s="89">
        <v>1.2</v>
      </c>
      <c r="E303" s="91">
        <f t="shared" si="9"/>
        <v>7.9181246047624818E-2</v>
      </c>
      <c r="G303" s="92"/>
    </row>
    <row r="304" spans="1:7" x14ac:dyDescent="0.2">
      <c r="A304" s="86" t="str">
        <f t="shared" si="8"/>
        <v>RM2-41742</v>
      </c>
      <c r="B304" s="87">
        <v>302</v>
      </c>
      <c r="C304" s="88">
        <v>41742</v>
      </c>
      <c r="D304" s="89">
        <v>1.9</v>
      </c>
      <c r="E304" s="91">
        <f t="shared" si="9"/>
        <v>0.27875360095282892</v>
      </c>
      <c r="G304" s="92"/>
    </row>
    <row r="305" spans="1:7" x14ac:dyDescent="0.2">
      <c r="A305" s="86" t="str">
        <f t="shared" si="8"/>
        <v>RM2-41751</v>
      </c>
      <c r="B305" s="87">
        <v>303</v>
      </c>
      <c r="C305" s="88">
        <v>41751</v>
      </c>
      <c r="D305" s="89">
        <v>2.6</v>
      </c>
      <c r="E305" s="91">
        <f t="shared" si="9"/>
        <v>0.41497334797081797</v>
      </c>
      <c r="G305" s="92"/>
    </row>
    <row r="306" spans="1:7" x14ac:dyDescent="0.2">
      <c r="A306" s="86" t="str">
        <f t="shared" si="8"/>
        <v>RM2-41752</v>
      </c>
      <c r="B306" s="87">
        <v>304</v>
      </c>
      <c r="C306" s="88">
        <v>41752</v>
      </c>
      <c r="D306" s="89">
        <v>7.6</v>
      </c>
      <c r="E306" s="91">
        <f t="shared" si="9"/>
        <v>0.88081359228079137</v>
      </c>
      <c r="G306" s="92"/>
    </row>
    <row r="307" spans="1:7" x14ac:dyDescent="0.2">
      <c r="A307" s="86" t="str">
        <f t="shared" si="8"/>
        <v>RM2-41761</v>
      </c>
      <c r="B307" s="87">
        <v>305</v>
      </c>
      <c r="C307" s="88">
        <v>41761</v>
      </c>
      <c r="D307" s="89">
        <v>5.4</v>
      </c>
      <c r="E307" s="91">
        <f t="shared" si="9"/>
        <v>0.7323937598229685</v>
      </c>
      <c r="G307" s="92"/>
    </row>
    <row r="308" spans="1:7" x14ac:dyDescent="0.2">
      <c r="A308" s="86" t="str">
        <f t="shared" si="8"/>
        <v>RM2-41762</v>
      </c>
      <c r="B308" s="87">
        <v>306</v>
      </c>
      <c r="C308" s="88">
        <v>41762</v>
      </c>
      <c r="D308" s="89">
        <v>10.5</v>
      </c>
      <c r="E308" s="91">
        <f t="shared" si="9"/>
        <v>1.0211892990699381</v>
      </c>
      <c r="G308" s="92"/>
    </row>
    <row r="309" spans="1:7" x14ac:dyDescent="0.2">
      <c r="A309" s="86" t="str">
        <f t="shared" si="8"/>
        <v>RM2-41771</v>
      </c>
      <c r="B309" s="87">
        <v>307</v>
      </c>
      <c r="C309" s="88">
        <v>41771</v>
      </c>
      <c r="D309" s="89">
        <v>11.7</v>
      </c>
      <c r="E309" s="91">
        <f t="shared" si="9"/>
        <v>1.0681858617461617</v>
      </c>
      <c r="G309" s="92"/>
    </row>
    <row r="310" spans="1:7" x14ac:dyDescent="0.2">
      <c r="A310" s="86" t="str">
        <f t="shared" si="8"/>
        <v>RM2-41772</v>
      </c>
      <c r="B310" s="87">
        <v>308</v>
      </c>
      <c r="C310" s="88">
        <v>41772</v>
      </c>
      <c r="D310" s="89">
        <v>100</v>
      </c>
      <c r="E310" s="91">
        <f t="shared" si="9"/>
        <v>2</v>
      </c>
      <c r="G310" s="92"/>
    </row>
    <row r="311" spans="1:7" x14ac:dyDescent="0.2">
      <c r="A311" s="86" t="str">
        <f t="shared" si="8"/>
        <v>RM2-41781</v>
      </c>
      <c r="B311" s="87">
        <v>309</v>
      </c>
      <c r="C311" s="88">
        <v>41781</v>
      </c>
      <c r="D311" s="89">
        <v>3311.3</v>
      </c>
      <c r="E311" s="91">
        <f t="shared" si="9"/>
        <v>3.5199985291188476</v>
      </c>
      <c r="G311" s="92"/>
    </row>
    <row r="312" spans="1:7" x14ac:dyDescent="0.2">
      <c r="A312" s="86" t="str">
        <f t="shared" si="8"/>
        <v>RM2-41782</v>
      </c>
      <c r="B312" s="87">
        <v>310</v>
      </c>
      <c r="C312" s="88">
        <v>41782</v>
      </c>
      <c r="D312" s="89">
        <v>2.5</v>
      </c>
      <c r="E312" s="91">
        <f t="shared" si="9"/>
        <v>0.3979400086720376</v>
      </c>
      <c r="G312" s="92"/>
    </row>
    <row r="313" spans="1:7" x14ac:dyDescent="0.2">
      <c r="A313" s="86" t="str">
        <f t="shared" si="8"/>
        <v>RM2-41791</v>
      </c>
      <c r="B313" s="87">
        <v>311</v>
      </c>
      <c r="C313" s="88">
        <v>41791</v>
      </c>
      <c r="D313" s="89">
        <v>14.8</v>
      </c>
      <c r="E313" s="91">
        <f t="shared" si="9"/>
        <v>1.1702617153949575</v>
      </c>
      <c r="G313" s="92"/>
    </row>
    <row r="314" spans="1:7" x14ac:dyDescent="0.2">
      <c r="A314" s="86" t="str">
        <f t="shared" si="8"/>
        <v>RM2-41792</v>
      </c>
      <c r="B314" s="87">
        <v>312</v>
      </c>
      <c r="C314" s="88">
        <v>41792</v>
      </c>
      <c r="D314" s="89">
        <v>37.200000000000003</v>
      </c>
      <c r="E314" s="91">
        <f t="shared" si="9"/>
        <v>1.5705429398818975</v>
      </c>
      <c r="G314" s="92"/>
    </row>
    <row r="315" spans="1:7" x14ac:dyDescent="0.2">
      <c r="A315" s="86" t="str">
        <f t="shared" si="8"/>
        <v>RM2-41801</v>
      </c>
      <c r="B315" s="87">
        <v>313</v>
      </c>
      <c r="C315" s="88">
        <v>41801</v>
      </c>
      <c r="D315" s="89">
        <v>6.5</v>
      </c>
      <c r="E315" s="91">
        <f t="shared" si="9"/>
        <v>0.81291335664285558</v>
      </c>
      <c r="G315" s="92"/>
    </row>
    <row r="316" spans="1:7" x14ac:dyDescent="0.2">
      <c r="A316" s="86" t="str">
        <f t="shared" si="8"/>
        <v>RM2-41802</v>
      </c>
      <c r="B316" s="87">
        <v>314</v>
      </c>
      <c r="C316" s="88">
        <v>41802</v>
      </c>
      <c r="D316" s="89">
        <v>69183.100000000006</v>
      </c>
      <c r="E316" s="91">
        <f t="shared" si="9"/>
        <v>4.8400000182555356</v>
      </c>
      <c r="G316" s="92"/>
    </row>
    <row r="317" spans="1:7" x14ac:dyDescent="0.2">
      <c r="A317" s="86" t="str">
        <f t="shared" si="8"/>
        <v>RM2-41811</v>
      </c>
      <c r="B317" s="87">
        <v>315</v>
      </c>
      <c r="C317" s="88">
        <v>41811</v>
      </c>
      <c r="D317" s="89">
        <v>2</v>
      </c>
      <c r="E317" s="91">
        <f t="shared" si="9"/>
        <v>0.3010299956639812</v>
      </c>
      <c r="G317" s="92"/>
    </row>
    <row r="318" spans="1:7" x14ac:dyDescent="0.2">
      <c r="A318" s="86" t="str">
        <f t="shared" si="8"/>
        <v>RM2-41812</v>
      </c>
      <c r="B318" s="87">
        <v>316</v>
      </c>
      <c r="C318" s="88">
        <v>41812</v>
      </c>
      <c r="D318" s="89">
        <v>3.1</v>
      </c>
      <c r="E318" s="91">
        <f t="shared" si="9"/>
        <v>0.49136169383427269</v>
      </c>
      <c r="G318" s="92"/>
    </row>
    <row r="319" spans="1:7" x14ac:dyDescent="0.2">
      <c r="A319" s="86" t="str">
        <f t="shared" si="8"/>
        <v>RM2-41821</v>
      </c>
      <c r="B319" s="87">
        <v>317</v>
      </c>
      <c r="C319" s="88">
        <v>41821</v>
      </c>
      <c r="D319" s="89">
        <v>4466.8</v>
      </c>
      <c r="E319" s="91">
        <f t="shared" si="9"/>
        <v>3.6499965074660414</v>
      </c>
      <c r="G319" s="92"/>
    </row>
    <row r="320" spans="1:7" x14ac:dyDescent="0.2">
      <c r="A320" s="86" t="str">
        <f t="shared" si="8"/>
        <v>RM2-41822</v>
      </c>
      <c r="B320" s="87">
        <v>318</v>
      </c>
      <c r="C320" s="88">
        <v>41822</v>
      </c>
      <c r="D320" s="89">
        <v>223.9</v>
      </c>
      <c r="E320" s="91">
        <f t="shared" si="9"/>
        <v>2.3500540935790304</v>
      </c>
      <c r="G320" s="92"/>
    </row>
    <row r="321" spans="1:7" x14ac:dyDescent="0.2">
      <c r="A321" s="86" t="str">
        <f t="shared" si="8"/>
        <v>RM2-41831</v>
      </c>
      <c r="B321" s="87">
        <v>319</v>
      </c>
      <c r="C321" s="88">
        <v>41831</v>
      </c>
      <c r="D321" s="89">
        <v>4.3</v>
      </c>
      <c r="E321" s="91">
        <f t="shared" si="9"/>
        <v>0.63346845557958653</v>
      </c>
      <c r="G321" s="92"/>
    </row>
    <row r="322" spans="1:7" x14ac:dyDescent="0.2">
      <c r="A322" s="86" t="str">
        <f t="shared" si="8"/>
        <v>RM2-41832</v>
      </c>
      <c r="B322" s="87">
        <v>320</v>
      </c>
      <c r="C322" s="88">
        <v>41832</v>
      </c>
      <c r="D322" s="89">
        <v>5.0999999999999996</v>
      </c>
      <c r="E322" s="91">
        <f t="shared" si="9"/>
        <v>0.70757017609793638</v>
      </c>
      <c r="G322" s="92"/>
    </row>
    <row r="323" spans="1:7" x14ac:dyDescent="0.2">
      <c r="A323" s="86" t="str">
        <f t="shared" ref="A323:A386" si="10">"RM2-"&amp;C323</f>
        <v>RM2-41841</v>
      </c>
      <c r="B323" s="87">
        <v>321</v>
      </c>
      <c r="C323" s="88">
        <v>41841</v>
      </c>
      <c r="D323" s="89">
        <v>30.2</v>
      </c>
      <c r="E323" s="91">
        <f t="shared" ref="E323:E386" si="11">+LOG(D323)</f>
        <v>1.4800069429571505</v>
      </c>
      <c r="G323" s="92"/>
    </row>
    <row r="324" spans="1:7" x14ac:dyDescent="0.2">
      <c r="A324" s="86" t="str">
        <f t="shared" si="10"/>
        <v>RM2-41842</v>
      </c>
      <c r="B324" s="87">
        <v>322</v>
      </c>
      <c r="C324" s="88">
        <v>41842</v>
      </c>
      <c r="D324" s="89">
        <v>1.9</v>
      </c>
      <c r="E324" s="91">
        <f t="shared" si="11"/>
        <v>0.27875360095282892</v>
      </c>
      <c r="G324" s="92"/>
    </row>
    <row r="325" spans="1:7" x14ac:dyDescent="0.2">
      <c r="A325" s="86" t="str">
        <f t="shared" si="10"/>
        <v>RM2-41851</v>
      </c>
      <c r="B325" s="87">
        <v>323</v>
      </c>
      <c r="C325" s="88">
        <v>41851</v>
      </c>
      <c r="D325" s="89">
        <v>5.6</v>
      </c>
      <c r="E325" s="91">
        <f t="shared" si="11"/>
        <v>0.74818802700620035</v>
      </c>
      <c r="G325" s="92"/>
    </row>
    <row r="326" spans="1:7" x14ac:dyDescent="0.2">
      <c r="A326" s="86" t="str">
        <f t="shared" si="10"/>
        <v>RM2-41852</v>
      </c>
      <c r="B326" s="87">
        <v>324</v>
      </c>
      <c r="C326" s="88">
        <v>41852</v>
      </c>
      <c r="D326" s="89">
        <v>5</v>
      </c>
      <c r="E326" s="91">
        <f t="shared" si="11"/>
        <v>0.69897000433601886</v>
      </c>
      <c r="G326" s="92"/>
    </row>
    <row r="327" spans="1:7" x14ac:dyDescent="0.2">
      <c r="A327" s="86" t="str">
        <f t="shared" si="10"/>
        <v>RM2-41861</v>
      </c>
      <c r="B327" s="87">
        <v>325</v>
      </c>
      <c r="C327" s="88">
        <v>41861</v>
      </c>
      <c r="D327" s="89">
        <v>5.2</v>
      </c>
      <c r="E327" s="91">
        <f t="shared" si="11"/>
        <v>0.71600334363479923</v>
      </c>
      <c r="G327" s="92"/>
    </row>
    <row r="328" spans="1:7" x14ac:dyDescent="0.2">
      <c r="A328" s="86" t="str">
        <f t="shared" si="10"/>
        <v>RM2-41862</v>
      </c>
      <c r="B328" s="87">
        <v>326</v>
      </c>
      <c r="C328" s="88">
        <v>41862</v>
      </c>
      <c r="D328" s="89">
        <v>2</v>
      </c>
      <c r="E328" s="91">
        <f t="shared" si="11"/>
        <v>0.3010299956639812</v>
      </c>
      <c r="G328" s="92"/>
    </row>
    <row r="329" spans="1:7" x14ac:dyDescent="0.2">
      <c r="A329" s="86" t="str">
        <f t="shared" si="10"/>
        <v>RM2-41871</v>
      </c>
      <c r="B329" s="87">
        <v>327</v>
      </c>
      <c r="C329" s="88">
        <v>41871</v>
      </c>
      <c r="D329" s="89">
        <v>61.7</v>
      </c>
      <c r="E329" s="91">
        <f t="shared" si="11"/>
        <v>1.7902851640332418</v>
      </c>
      <c r="G329" s="92"/>
    </row>
    <row r="330" spans="1:7" x14ac:dyDescent="0.2">
      <c r="A330" s="86" t="str">
        <f t="shared" si="10"/>
        <v>RM2-41872</v>
      </c>
      <c r="B330" s="87">
        <v>328</v>
      </c>
      <c r="C330" s="88">
        <v>41872</v>
      </c>
      <c r="D330" s="89">
        <v>3.5</v>
      </c>
      <c r="E330" s="91">
        <f t="shared" si="11"/>
        <v>0.54406804435027567</v>
      </c>
      <c r="G330" s="92"/>
    </row>
    <row r="331" spans="1:7" x14ac:dyDescent="0.2">
      <c r="A331" s="86" t="str">
        <f t="shared" si="10"/>
        <v>RM2-41881</v>
      </c>
      <c r="B331" s="87">
        <v>329</v>
      </c>
      <c r="C331" s="88">
        <v>41881</v>
      </c>
      <c r="D331" s="89">
        <v>257</v>
      </c>
      <c r="E331" s="91">
        <f t="shared" si="11"/>
        <v>2.4099331233312946</v>
      </c>
      <c r="G331" s="92"/>
    </row>
    <row r="332" spans="1:7" x14ac:dyDescent="0.2">
      <c r="A332" s="86" t="str">
        <f t="shared" si="10"/>
        <v>RM2-41882</v>
      </c>
      <c r="B332" s="87">
        <v>330</v>
      </c>
      <c r="C332" s="88">
        <v>41882</v>
      </c>
      <c r="D332" s="89">
        <v>3.9</v>
      </c>
      <c r="E332" s="91">
        <f t="shared" si="11"/>
        <v>0.59106460702649921</v>
      </c>
      <c r="G332" s="92"/>
    </row>
    <row r="333" spans="1:7" x14ac:dyDescent="0.2">
      <c r="A333" s="86" t="str">
        <f t="shared" si="10"/>
        <v>RM2-41891</v>
      </c>
      <c r="B333" s="87">
        <v>331</v>
      </c>
      <c r="C333" s="88">
        <v>41891</v>
      </c>
      <c r="D333" s="89">
        <v>2.2999999999999998</v>
      </c>
      <c r="E333" s="91">
        <f t="shared" si="11"/>
        <v>0.36172783601759284</v>
      </c>
      <c r="G333" s="92"/>
    </row>
    <row r="334" spans="1:7" x14ac:dyDescent="0.2">
      <c r="A334" s="86" t="str">
        <f t="shared" si="10"/>
        <v>RM2-41892</v>
      </c>
      <c r="B334" s="87">
        <v>332</v>
      </c>
      <c r="C334" s="88">
        <v>41892</v>
      </c>
      <c r="D334" s="89">
        <v>2.8</v>
      </c>
      <c r="E334" s="91">
        <f t="shared" si="11"/>
        <v>0.44715803134221921</v>
      </c>
      <c r="G334" s="92"/>
    </row>
    <row r="335" spans="1:7" x14ac:dyDescent="0.2">
      <c r="A335" s="86" t="str">
        <f t="shared" si="10"/>
        <v>RM2-41901</v>
      </c>
      <c r="B335" s="87">
        <v>333</v>
      </c>
      <c r="C335" s="88">
        <v>41901</v>
      </c>
      <c r="D335" s="89">
        <v>5.4</v>
      </c>
      <c r="E335" s="91">
        <f t="shared" si="11"/>
        <v>0.7323937598229685</v>
      </c>
      <c r="G335" s="92"/>
    </row>
    <row r="336" spans="1:7" x14ac:dyDescent="0.2">
      <c r="A336" s="86" t="str">
        <f t="shared" si="10"/>
        <v>RM2-41902</v>
      </c>
      <c r="B336" s="87">
        <v>334</v>
      </c>
      <c r="C336" s="88">
        <v>41902</v>
      </c>
      <c r="D336" s="89">
        <v>2.8</v>
      </c>
      <c r="E336" s="91">
        <f t="shared" si="11"/>
        <v>0.44715803134221921</v>
      </c>
      <c r="G336" s="92"/>
    </row>
    <row r="337" spans="1:7" x14ac:dyDescent="0.2">
      <c r="A337" s="86" t="str">
        <f t="shared" si="10"/>
        <v>RM2-41911</v>
      </c>
      <c r="B337" s="87">
        <v>335</v>
      </c>
      <c r="C337" s="88">
        <v>41911</v>
      </c>
      <c r="D337" s="89">
        <v>6.3</v>
      </c>
      <c r="E337" s="91">
        <f t="shared" si="11"/>
        <v>0.79934054945358168</v>
      </c>
      <c r="G337" s="92"/>
    </row>
    <row r="338" spans="1:7" x14ac:dyDescent="0.2">
      <c r="A338" s="86" t="str">
        <f t="shared" si="10"/>
        <v>RM2-41912</v>
      </c>
      <c r="B338" s="87">
        <v>336</v>
      </c>
      <c r="C338" s="88">
        <v>41912</v>
      </c>
      <c r="D338" s="89">
        <v>1.4</v>
      </c>
      <c r="E338" s="91">
        <f t="shared" si="11"/>
        <v>0.14612803567823801</v>
      </c>
      <c r="G338" s="92"/>
    </row>
    <row r="339" spans="1:7" x14ac:dyDescent="0.2">
      <c r="A339" s="86" t="str">
        <f t="shared" si="10"/>
        <v>RM2-41921</v>
      </c>
      <c r="B339" s="87">
        <v>337</v>
      </c>
      <c r="C339" s="88">
        <v>41921</v>
      </c>
      <c r="D339" s="89">
        <v>34.700000000000003</v>
      </c>
      <c r="E339" s="91">
        <f t="shared" si="11"/>
        <v>1.5403294747908738</v>
      </c>
      <c r="G339" s="92"/>
    </row>
    <row r="340" spans="1:7" x14ac:dyDescent="0.2">
      <c r="A340" s="86" t="str">
        <f t="shared" si="10"/>
        <v>RM2-41922</v>
      </c>
      <c r="B340" s="87">
        <v>338</v>
      </c>
      <c r="C340" s="88">
        <v>41922</v>
      </c>
      <c r="D340" s="89">
        <v>3.7</v>
      </c>
      <c r="E340" s="91">
        <f t="shared" si="11"/>
        <v>0.56820172406699498</v>
      </c>
      <c r="G340" s="92"/>
    </row>
    <row r="341" spans="1:7" x14ac:dyDescent="0.2">
      <c r="A341" s="86" t="str">
        <f t="shared" si="10"/>
        <v>RM2-41931</v>
      </c>
      <c r="B341" s="87">
        <v>339</v>
      </c>
      <c r="C341" s="88">
        <v>41931</v>
      </c>
      <c r="D341" s="89">
        <v>2.8</v>
      </c>
      <c r="E341" s="91">
        <f t="shared" si="11"/>
        <v>0.44715803134221921</v>
      </c>
      <c r="G341" s="92"/>
    </row>
    <row r="342" spans="1:7" x14ac:dyDescent="0.2">
      <c r="A342" s="86" t="str">
        <f t="shared" si="10"/>
        <v>RM2-41932</v>
      </c>
      <c r="B342" s="87">
        <v>340</v>
      </c>
      <c r="C342" s="88">
        <v>41932</v>
      </c>
      <c r="D342" s="89">
        <v>104.7</v>
      </c>
      <c r="E342" s="91">
        <f t="shared" si="11"/>
        <v>2.0199466816788423</v>
      </c>
      <c r="G342" s="92"/>
    </row>
    <row r="343" spans="1:7" x14ac:dyDescent="0.2">
      <c r="A343" s="86" t="str">
        <f t="shared" si="10"/>
        <v>RM2-41941</v>
      </c>
      <c r="B343" s="87">
        <v>341</v>
      </c>
      <c r="C343" s="88">
        <v>41941</v>
      </c>
      <c r="D343" s="89">
        <v>177.8</v>
      </c>
      <c r="E343" s="91">
        <f t="shared" si="11"/>
        <v>2.249931756634195</v>
      </c>
      <c r="G343" s="92"/>
    </row>
    <row r="344" spans="1:7" x14ac:dyDescent="0.2">
      <c r="A344" s="86" t="str">
        <f t="shared" si="10"/>
        <v>RM2-41942</v>
      </c>
      <c r="B344" s="87">
        <v>342</v>
      </c>
      <c r="C344" s="88">
        <v>41942</v>
      </c>
      <c r="D344" s="89">
        <v>1.9</v>
      </c>
      <c r="E344" s="91">
        <f t="shared" si="11"/>
        <v>0.27875360095282892</v>
      </c>
      <c r="G344" s="92"/>
    </row>
    <row r="345" spans="1:7" x14ac:dyDescent="0.2">
      <c r="A345" s="86" t="str">
        <f t="shared" si="10"/>
        <v>RM2-41951</v>
      </c>
      <c r="B345" s="87">
        <v>343</v>
      </c>
      <c r="C345" s="88">
        <v>41951</v>
      </c>
      <c r="D345" s="89">
        <v>2.8</v>
      </c>
      <c r="E345" s="91">
        <f t="shared" si="11"/>
        <v>0.44715803134221921</v>
      </c>
      <c r="G345" s="92"/>
    </row>
    <row r="346" spans="1:7" x14ac:dyDescent="0.2">
      <c r="A346" s="86" t="str">
        <f t="shared" si="10"/>
        <v>RM2-41952</v>
      </c>
      <c r="B346" s="87">
        <v>344</v>
      </c>
      <c r="C346" s="88">
        <v>41952</v>
      </c>
      <c r="D346" s="89">
        <v>21379620.899999999</v>
      </c>
      <c r="E346" s="91">
        <f t="shared" si="11"/>
        <v>7.3300000001011139</v>
      </c>
      <c r="G346" s="92"/>
    </row>
    <row r="347" spans="1:7" x14ac:dyDescent="0.2">
      <c r="A347" s="86" t="str">
        <f t="shared" si="10"/>
        <v>RM2-41961</v>
      </c>
      <c r="B347" s="87">
        <v>345</v>
      </c>
      <c r="C347" s="88">
        <v>41961</v>
      </c>
      <c r="D347" s="89">
        <v>1.3</v>
      </c>
      <c r="E347" s="91">
        <f t="shared" si="11"/>
        <v>0.11394335230683679</v>
      </c>
      <c r="G347" s="92"/>
    </row>
    <row r="348" spans="1:7" x14ac:dyDescent="0.2">
      <c r="A348" s="86" t="str">
        <f t="shared" si="10"/>
        <v>RM2-41962</v>
      </c>
      <c r="B348" s="87">
        <v>346</v>
      </c>
      <c r="C348" s="88">
        <v>41962</v>
      </c>
      <c r="D348" s="89">
        <v>4.3</v>
      </c>
      <c r="E348" s="91">
        <f t="shared" si="11"/>
        <v>0.63346845557958653</v>
      </c>
      <c r="G348" s="92"/>
    </row>
    <row r="349" spans="1:7" x14ac:dyDescent="0.2">
      <c r="A349" s="86" t="str">
        <f t="shared" si="10"/>
        <v>RM2-41971</v>
      </c>
      <c r="B349" s="87">
        <v>347</v>
      </c>
      <c r="C349" s="88">
        <v>41971</v>
      </c>
      <c r="D349" s="89">
        <v>2.7</v>
      </c>
      <c r="E349" s="91">
        <f t="shared" si="11"/>
        <v>0.43136376415898736</v>
      </c>
      <c r="G349" s="92"/>
    </row>
    <row r="350" spans="1:7" x14ac:dyDescent="0.2">
      <c r="A350" s="86" t="str">
        <f t="shared" si="10"/>
        <v>RM2-41972</v>
      </c>
      <c r="B350" s="87">
        <v>348</v>
      </c>
      <c r="C350" s="88">
        <v>41972</v>
      </c>
      <c r="D350" s="89">
        <v>10.199999999999999</v>
      </c>
      <c r="E350" s="91">
        <f t="shared" si="11"/>
        <v>1.0086001717619175</v>
      </c>
      <c r="G350" s="92"/>
    </row>
    <row r="351" spans="1:7" x14ac:dyDescent="0.2">
      <c r="A351" s="86" t="str">
        <f t="shared" si="10"/>
        <v>RM2-41981</v>
      </c>
      <c r="B351" s="87">
        <v>349</v>
      </c>
      <c r="C351" s="88">
        <v>41981</v>
      </c>
      <c r="D351" s="89">
        <v>2</v>
      </c>
      <c r="E351" s="91">
        <f t="shared" si="11"/>
        <v>0.3010299956639812</v>
      </c>
      <c r="G351" s="92"/>
    </row>
    <row r="352" spans="1:7" x14ac:dyDescent="0.2">
      <c r="A352" s="86" t="str">
        <f t="shared" si="10"/>
        <v>RM2-41982</v>
      </c>
      <c r="B352" s="87">
        <v>350</v>
      </c>
      <c r="C352" s="88">
        <v>41982</v>
      </c>
      <c r="D352" s="89">
        <v>5623.4</v>
      </c>
      <c r="E352" s="91">
        <f t="shared" si="11"/>
        <v>3.749998976558349</v>
      </c>
      <c r="G352" s="92"/>
    </row>
    <row r="353" spans="1:7" x14ac:dyDescent="0.2">
      <c r="A353" s="86" t="str">
        <f t="shared" si="10"/>
        <v>RM2-41991</v>
      </c>
      <c r="B353" s="87">
        <v>351</v>
      </c>
      <c r="C353" s="88">
        <v>41991</v>
      </c>
      <c r="D353" s="89">
        <v>5.0999999999999996</v>
      </c>
      <c r="E353" s="91">
        <f t="shared" si="11"/>
        <v>0.70757017609793638</v>
      </c>
      <c r="G353" s="92"/>
    </row>
    <row r="354" spans="1:7" x14ac:dyDescent="0.2">
      <c r="A354" s="86" t="str">
        <f t="shared" si="10"/>
        <v>RM2-41992</v>
      </c>
      <c r="B354" s="87">
        <v>352</v>
      </c>
      <c r="C354" s="88">
        <v>41992</v>
      </c>
      <c r="D354" s="89">
        <v>4.9000000000000004</v>
      </c>
      <c r="E354" s="91">
        <f t="shared" si="11"/>
        <v>0.69019608002851374</v>
      </c>
      <c r="G354" s="92"/>
    </row>
    <row r="355" spans="1:7" x14ac:dyDescent="0.2">
      <c r="A355" s="86" t="str">
        <f t="shared" si="10"/>
        <v>RM2-42001</v>
      </c>
      <c r="B355" s="87">
        <v>353</v>
      </c>
      <c r="C355" s="88">
        <v>42001</v>
      </c>
      <c r="D355" s="89">
        <v>7.4</v>
      </c>
      <c r="E355" s="91">
        <f t="shared" si="11"/>
        <v>0.86923171973097624</v>
      </c>
      <c r="G355" s="92"/>
    </row>
    <row r="356" spans="1:7" x14ac:dyDescent="0.2">
      <c r="A356" s="86" t="str">
        <f t="shared" si="10"/>
        <v>RM2-42002</v>
      </c>
      <c r="B356" s="87">
        <v>354</v>
      </c>
      <c r="C356" s="88">
        <v>42002</v>
      </c>
      <c r="D356" s="89">
        <v>5.5</v>
      </c>
      <c r="E356" s="91">
        <f t="shared" si="11"/>
        <v>0.74036268949424389</v>
      </c>
      <c r="G356" s="92"/>
    </row>
    <row r="357" spans="1:7" x14ac:dyDescent="0.2">
      <c r="A357" s="86" t="str">
        <f t="shared" si="10"/>
        <v>RM2-42011</v>
      </c>
      <c r="B357" s="87">
        <v>355</v>
      </c>
      <c r="C357" s="88">
        <v>42011</v>
      </c>
      <c r="D357" s="89">
        <v>10.5</v>
      </c>
      <c r="E357" s="91">
        <f t="shared" si="11"/>
        <v>1.0211892990699381</v>
      </c>
      <c r="G357" s="92"/>
    </row>
    <row r="358" spans="1:7" x14ac:dyDescent="0.2">
      <c r="A358" s="86" t="str">
        <f t="shared" si="10"/>
        <v>RM2-42012</v>
      </c>
      <c r="B358" s="87">
        <v>356</v>
      </c>
      <c r="C358" s="88">
        <v>42012</v>
      </c>
      <c r="D358" s="89">
        <v>4.9000000000000004</v>
      </c>
      <c r="E358" s="91">
        <f t="shared" si="11"/>
        <v>0.69019608002851374</v>
      </c>
      <c r="G358" s="92"/>
    </row>
    <row r="359" spans="1:7" x14ac:dyDescent="0.2">
      <c r="A359" s="86" t="str">
        <f t="shared" si="10"/>
        <v>RM2-42021</v>
      </c>
      <c r="B359" s="87">
        <v>357</v>
      </c>
      <c r="C359" s="88">
        <v>42021</v>
      </c>
      <c r="D359" s="89">
        <v>1.9</v>
      </c>
      <c r="E359" s="91">
        <f t="shared" si="11"/>
        <v>0.27875360095282892</v>
      </c>
      <c r="G359" s="92"/>
    </row>
    <row r="360" spans="1:7" x14ac:dyDescent="0.2">
      <c r="A360" s="86" t="str">
        <f t="shared" si="10"/>
        <v>RM2-42022</v>
      </c>
      <c r="B360" s="87">
        <v>358</v>
      </c>
      <c r="C360" s="88">
        <v>42022</v>
      </c>
      <c r="D360" s="89">
        <v>81.3</v>
      </c>
      <c r="E360" s="91">
        <f t="shared" si="11"/>
        <v>1.9100905455940682</v>
      </c>
      <c r="G360" s="92"/>
    </row>
    <row r="361" spans="1:7" x14ac:dyDescent="0.2">
      <c r="A361" s="86" t="str">
        <f t="shared" si="10"/>
        <v>RM2-42031</v>
      </c>
      <c r="B361" s="87">
        <v>359</v>
      </c>
      <c r="C361" s="88">
        <v>42031</v>
      </c>
      <c r="D361" s="89">
        <v>6.3</v>
      </c>
      <c r="E361" s="91">
        <f t="shared" si="11"/>
        <v>0.79934054945358168</v>
      </c>
      <c r="G361" s="92"/>
    </row>
    <row r="362" spans="1:7" x14ac:dyDescent="0.2">
      <c r="A362" s="86" t="str">
        <f t="shared" si="10"/>
        <v>RM2-42032</v>
      </c>
      <c r="B362" s="87">
        <v>360</v>
      </c>
      <c r="C362" s="88">
        <v>42032</v>
      </c>
      <c r="D362" s="89">
        <v>41.7</v>
      </c>
      <c r="E362" s="91">
        <f t="shared" si="11"/>
        <v>1.6201360549737576</v>
      </c>
      <c r="G362" s="92"/>
    </row>
    <row r="363" spans="1:7" x14ac:dyDescent="0.2">
      <c r="A363" s="86" t="str">
        <f t="shared" si="10"/>
        <v>RM2-42041</v>
      </c>
      <c r="B363" s="87">
        <v>361</v>
      </c>
      <c r="C363" s="88">
        <v>42041</v>
      </c>
      <c r="D363" s="89">
        <v>15.5</v>
      </c>
      <c r="E363" s="91">
        <f t="shared" si="11"/>
        <v>1.1903316981702914</v>
      </c>
      <c r="G363" s="92"/>
    </row>
    <row r="364" spans="1:7" x14ac:dyDescent="0.2">
      <c r="A364" s="86" t="str">
        <f t="shared" si="10"/>
        <v>RM2-42042</v>
      </c>
      <c r="B364" s="87">
        <v>362</v>
      </c>
      <c r="C364" s="88">
        <v>42042</v>
      </c>
      <c r="D364" s="89">
        <v>28183.8</v>
      </c>
      <c r="E364" s="91">
        <f t="shared" si="11"/>
        <v>4.4499995483109744</v>
      </c>
      <c r="G364" s="92"/>
    </row>
    <row r="365" spans="1:7" x14ac:dyDescent="0.2">
      <c r="A365" s="86" t="str">
        <f t="shared" si="10"/>
        <v>RM2-42051</v>
      </c>
      <c r="B365" s="87">
        <v>363</v>
      </c>
      <c r="C365" s="88">
        <v>42051</v>
      </c>
      <c r="D365" s="89">
        <v>5.8</v>
      </c>
      <c r="E365" s="91">
        <f t="shared" si="11"/>
        <v>0.76342799356293722</v>
      </c>
      <c r="G365" s="92"/>
    </row>
    <row r="366" spans="1:7" x14ac:dyDescent="0.2">
      <c r="A366" s="86" t="str">
        <f t="shared" si="10"/>
        <v>RM2-42052</v>
      </c>
      <c r="B366" s="87">
        <v>364</v>
      </c>
      <c r="C366" s="88">
        <v>42052</v>
      </c>
      <c r="D366" s="89">
        <v>32.4</v>
      </c>
      <c r="E366" s="91">
        <f t="shared" si="11"/>
        <v>1.510545010206612</v>
      </c>
      <c r="G366" s="92"/>
    </row>
    <row r="367" spans="1:7" x14ac:dyDescent="0.2">
      <c r="A367" s="86" t="str">
        <f t="shared" si="10"/>
        <v>RM2-42061</v>
      </c>
      <c r="B367" s="87">
        <v>365</v>
      </c>
      <c r="C367" s="88">
        <v>42061</v>
      </c>
      <c r="D367" s="89">
        <v>186.2</v>
      </c>
      <c r="E367" s="91">
        <f t="shared" si="11"/>
        <v>2.269979676645324</v>
      </c>
      <c r="G367" s="92"/>
    </row>
    <row r="368" spans="1:7" x14ac:dyDescent="0.2">
      <c r="A368" s="86" t="str">
        <f t="shared" si="10"/>
        <v>RM2-42062</v>
      </c>
      <c r="B368" s="87">
        <v>366</v>
      </c>
      <c r="C368" s="88">
        <v>42062</v>
      </c>
      <c r="D368" s="89">
        <v>2.1</v>
      </c>
      <c r="E368" s="91">
        <f t="shared" si="11"/>
        <v>0.3222192947339193</v>
      </c>
      <c r="G368" s="92"/>
    </row>
    <row r="369" spans="1:7" x14ac:dyDescent="0.2">
      <c r="A369" s="86" t="str">
        <f t="shared" si="10"/>
        <v>RM2-42071</v>
      </c>
      <c r="B369" s="87">
        <v>367</v>
      </c>
      <c r="C369" s="88">
        <v>42071</v>
      </c>
      <c r="D369" s="89">
        <v>8.1</v>
      </c>
      <c r="E369" s="91">
        <f t="shared" si="11"/>
        <v>0.90848501887864974</v>
      </c>
      <c r="G369" s="92"/>
    </row>
    <row r="370" spans="1:7" x14ac:dyDescent="0.2">
      <c r="A370" s="86" t="str">
        <f t="shared" si="10"/>
        <v>RM2-42072</v>
      </c>
      <c r="B370" s="87">
        <v>368</v>
      </c>
      <c r="C370" s="88">
        <v>42072</v>
      </c>
      <c r="D370" s="89">
        <v>4.5</v>
      </c>
      <c r="E370" s="91">
        <f t="shared" si="11"/>
        <v>0.65321251377534373</v>
      </c>
      <c r="G370" s="92"/>
    </row>
    <row r="371" spans="1:7" x14ac:dyDescent="0.2">
      <c r="A371" s="86" t="str">
        <f t="shared" si="10"/>
        <v>RM2-42081</v>
      </c>
      <c r="B371" s="87">
        <v>369</v>
      </c>
      <c r="C371" s="88">
        <v>42081</v>
      </c>
      <c r="D371" s="89">
        <v>7.6</v>
      </c>
      <c r="E371" s="91">
        <f t="shared" si="11"/>
        <v>0.88081359228079137</v>
      </c>
      <c r="G371" s="92"/>
    </row>
    <row r="372" spans="1:7" x14ac:dyDescent="0.2">
      <c r="A372" s="86" t="str">
        <f t="shared" si="10"/>
        <v>RM2-42082</v>
      </c>
      <c r="B372" s="87">
        <v>370</v>
      </c>
      <c r="C372" s="88">
        <v>42082</v>
      </c>
      <c r="D372" s="89">
        <v>44.7</v>
      </c>
      <c r="E372" s="91">
        <f t="shared" si="11"/>
        <v>1.6503075231319364</v>
      </c>
      <c r="G372" s="92"/>
    </row>
    <row r="373" spans="1:7" x14ac:dyDescent="0.2">
      <c r="A373" s="86" t="str">
        <f t="shared" si="10"/>
        <v>RM2-42091</v>
      </c>
      <c r="B373" s="87">
        <v>371</v>
      </c>
      <c r="C373" s="88">
        <v>42091</v>
      </c>
      <c r="D373" s="89">
        <v>4.9000000000000004</v>
      </c>
      <c r="E373" s="91">
        <f t="shared" si="11"/>
        <v>0.69019608002851374</v>
      </c>
      <c r="G373" s="92"/>
    </row>
    <row r="374" spans="1:7" x14ac:dyDescent="0.2">
      <c r="A374" s="86" t="str">
        <f t="shared" si="10"/>
        <v>RM2-42092</v>
      </c>
      <c r="B374" s="87">
        <v>372</v>
      </c>
      <c r="C374" s="88">
        <v>42092</v>
      </c>
      <c r="D374" s="89">
        <v>2.1</v>
      </c>
      <c r="E374" s="91">
        <f t="shared" si="11"/>
        <v>0.3222192947339193</v>
      </c>
      <c r="G374" s="92"/>
    </row>
    <row r="375" spans="1:7" x14ac:dyDescent="0.2">
      <c r="A375" s="86" t="str">
        <f t="shared" si="10"/>
        <v>RM2-42101</v>
      </c>
      <c r="B375" s="87">
        <v>373</v>
      </c>
      <c r="C375" s="88">
        <v>42101</v>
      </c>
      <c r="D375" s="89">
        <v>6.3</v>
      </c>
      <c r="E375" s="91">
        <f t="shared" si="11"/>
        <v>0.79934054945358168</v>
      </c>
      <c r="G375" s="92"/>
    </row>
    <row r="376" spans="1:7" x14ac:dyDescent="0.2">
      <c r="A376" s="86" t="str">
        <f t="shared" si="10"/>
        <v>RM2-42102</v>
      </c>
      <c r="B376" s="87">
        <v>374</v>
      </c>
      <c r="C376" s="88">
        <v>42102</v>
      </c>
      <c r="D376" s="89">
        <v>4.3</v>
      </c>
      <c r="E376" s="91">
        <f t="shared" si="11"/>
        <v>0.63346845557958653</v>
      </c>
      <c r="G376" s="92"/>
    </row>
    <row r="377" spans="1:7" x14ac:dyDescent="0.2">
      <c r="A377" s="86" t="str">
        <f t="shared" si="10"/>
        <v>RM2-42111</v>
      </c>
      <c r="B377" s="87">
        <v>375</v>
      </c>
      <c r="C377" s="88">
        <v>42111</v>
      </c>
      <c r="D377" s="89">
        <v>4.4000000000000004</v>
      </c>
      <c r="E377" s="91">
        <f t="shared" si="11"/>
        <v>0.64345267648618742</v>
      </c>
      <c r="G377" s="92"/>
    </row>
    <row r="378" spans="1:7" x14ac:dyDescent="0.2">
      <c r="A378" s="86" t="str">
        <f t="shared" si="10"/>
        <v>RM2-42112</v>
      </c>
      <c r="B378" s="87">
        <v>376</v>
      </c>
      <c r="C378" s="88">
        <v>42112</v>
      </c>
      <c r="D378" s="89">
        <v>4.3</v>
      </c>
      <c r="E378" s="91">
        <f t="shared" si="11"/>
        <v>0.63346845557958653</v>
      </c>
      <c r="G378" s="92"/>
    </row>
    <row r="379" spans="1:7" x14ac:dyDescent="0.2">
      <c r="A379" s="86" t="str">
        <f t="shared" si="10"/>
        <v>RM2-42121</v>
      </c>
      <c r="B379" s="87">
        <v>377</v>
      </c>
      <c r="C379" s="88">
        <v>42121</v>
      </c>
      <c r="D379" s="89">
        <v>2.2000000000000002</v>
      </c>
      <c r="E379" s="91">
        <f t="shared" si="11"/>
        <v>0.34242268082220628</v>
      </c>
      <c r="G379" s="92"/>
    </row>
    <row r="380" spans="1:7" x14ac:dyDescent="0.2">
      <c r="A380" s="86" t="str">
        <f t="shared" si="10"/>
        <v>RM2-42122</v>
      </c>
      <c r="B380" s="87">
        <v>378</v>
      </c>
      <c r="C380" s="88">
        <v>42122</v>
      </c>
      <c r="D380" s="89">
        <v>8.1</v>
      </c>
      <c r="E380" s="91">
        <f t="shared" si="11"/>
        <v>0.90848501887864974</v>
      </c>
      <c r="G380" s="92"/>
    </row>
    <row r="381" spans="1:7" x14ac:dyDescent="0.2">
      <c r="A381" s="86" t="str">
        <f t="shared" si="10"/>
        <v>RM2-42131</v>
      </c>
      <c r="B381" s="87">
        <v>379</v>
      </c>
      <c r="C381" s="88">
        <v>42131</v>
      </c>
      <c r="D381" s="89">
        <v>4.9000000000000004</v>
      </c>
      <c r="E381" s="91">
        <f t="shared" si="11"/>
        <v>0.69019608002851374</v>
      </c>
      <c r="G381" s="92"/>
    </row>
    <row r="382" spans="1:7" x14ac:dyDescent="0.2">
      <c r="A382" s="86" t="str">
        <f t="shared" si="10"/>
        <v>RM2-42132</v>
      </c>
      <c r="B382" s="87">
        <v>380</v>
      </c>
      <c r="C382" s="88">
        <v>42132</v>
      </c>
      <c r="D382" s="89">
        <v>6760.8</v>
      </c>
      <c r="E382" s="91">
        <f t="shared" si="11"/>
        <v>3.8299980886973795</v>
      </c>
      <c r="G382" s="92"/>
    </row>
    <row r="383" spans="1:7" x14ac:dyDescent="0.2">
      <c r="A383" s="86" t="str">
        <f t="shared" si="10"/>
        <v>RM2-42141</v>
      </c>
      <c r="B383" s="87">
        <v>381</v>
      </c>
      <c r="C383" s="88">
        <v>42141</v>
      </c>
      <c r="D383" s="89">
        <v>9.1</v>
      </c>
      <c r="E383" s="91">
        <f t="shared" si="11"/>
        <v>0.95904139232109353</v>
      </c>
      <c r="G383" s="92"/>
    </row>
    <row r="384" spans="1:7" x14ac:dyDescent="0.2">
      <c r="A384" s="86" t="str">
        <f t="shared" si="10"/>
        <v>RM2-42142</v>
      </c>
      <c r="B384" s="87">
        <v>382</v>
      </c>
      <c r="C384" s="88">
        <v>42142</v>
      </c>
      <c r="D384" s="89">
        <v>162.19999999999999</v>
      </c>
      <c r="E384" s="91">
        <f t="shared" si="11"/>
        <v>2.2100508498751372</v>
      </c>
      <c r="G384" s="92"/>
    </row>
    <row r="385" spans="1:7" x14ac:dyDescent="0.2">
      <c r="A385" s="86" t="str">
        <f t="shared" si="10"/>
        <v>RM2-42151</v>
      </c>
      <c r="B385" s="87">
        <v>383</v>
      </c>
      <c r="C385" s="88">
        <v>42151</v>
      </c>
      <c r="D385" s="89">
        <v>9.5</v>
      </c>
      <c r="E385" s="91">
        <f t="shared" si="11"/>
        <v>0.97772360528884772</v>
      </c>
      <c r="G385" s="92"/>
    </row>
    <row r="386" spans="1:7" x14ac:dyDescent="0.2">
      <c r="A386" s="86" t="str">
        <f t="shared" si="10"/>
        <v>RM2-42152</v>
      </c>
      <c r="B386" s="87">
        <v>384</v>
      </c>
      <c r="C386" s="88">
        <v>42152</v>
      </c>
      <c r="D386" s="89">
        <v>9.5</v>
      </c>
      <c r="E386" s="91">
        <f t="shared" si="11"/>
        <v>0.97772360528884772</v>
      </c>
      <c r="G386" s="92"/>
    </row>
    <row r="387" spans="1:7" x14ac:dyDescent="0.2">
      <c r="A387" s="86" t="str">
        <f t="shared" ref="A387:A450" si="12">"RM2-"&amp;C387</f>
        <v>RM2-42161</v>
      </c>
      <c r="B387" s="87">
        <v>385</v>
      </c>
      <c r="C387" s="88">
        <v>42161</v>
      </c>
      <c r="D387" s="89">
        <v>49</v>
      </c>
      <c r="E387" s="91">
        <f t="shared" ref="E387:E450" si="13">+LOG(D387)</f>
        <v>1.6901960800285136</v>
      </c>
      <c r="G387" s="92"/>
    </row>
    <row r="388" spans="1:7" x14ac:dyDescent="0.2">
      <c r="A388" s="86" t="str">
        <f t="shared" si="12"/>
        <v>RM2-42162</v>
      </c>
      <c r="B388" s="87">
        <v>386</v>
      </c>
      <c r="C388" s="88">
        <v>42162</v>
      </c>
      <c r="D388" s="89">
        <v>7.9</v>
      </c>
      <c r="E388" s="91">
        <f t="shared" si="13"/>
        <v>0.89762709129044149</v>
      </c>
      <c r="G388" s="92"/>
    </row>
    <row r="389" spans="1:7" x14ac:dyDescent="0.2">
      <c r="A389" s="86" t="str">
        <f t="shared" si="12"/>
        <v>RM2-42171</v>
      </c>
      <c r="B389" s="87">
        <v>387</v>
      </c>
      <c r="C389" s="88">
        <v>42171</v>
      </c>
      <c r="D389" s="89">
        <v>20.399999999999999</v>
      </c>
      <c r="E389" s="91">
        <f t="shared" si="13"/>
        <v>1.3096301674258988</v>
      </c>
      <c r="G389" s="92"/>
    </row>
    <row r="390" spans="1:7" x14ac:dyDescent="0.2">
      <c r="A390" s="86" t="str">
        <f t="shared" si="12"/>
        <v>RM2-42172</v>
      </c>
      <c r="B390" s="87">
        <v>388</v>
      </c>
      <c r="C390" s="88">
        <v>42172</v>
      </c>
      <c r="D390" s="89">
        <v>1.5</v>
      </c>
      <c r="E390" s="91">
        <f t="shared" si="13"/>
        <v>0.17609125905568124</v>
      </c>
      <c r="G390" s="92"/>
    </row>
    <row r="391" spans="1:7" x14ac:dyDescent="0.2">
      <c r="A391" s="86" t="str">
        <f t="shared" si="12"/>
        <v>RM2-42181</v>
      </c>
      <c r="B391" s="87">
        <v>389</v>
      </c>
      <c r="C391" s="88">
        <v>42181</v>
      </c>
      <c r="D391" s="89">
        <v>15848.9</v>
      </c>
      <c r="E391" s="91">
        <f t="shared" si="13"/>
        <v>4.199999125196797</v>
      </c>
      <c r="G391" s="92"/>
    </row>
    <row r="392" spans="1:7" x14ac:dyDescent="0.2">
      <c r="A392" s="86" t="str">
        <f t="shared" si="12"/>
        <v>RM2-42182</v>
      </c>
      <c r="B392" s="87">
        <v>390</v>
      </c>
      <c r="C392" s="88">
        <v>42182</v>
      </c>
      <c r="D392" s="89">
        <v>2.1</v>
      </c>
      <c r="E392" s="91">
        <f t="shared" si="13"/>
        <v>0.3222192947339193</v>
      </c>
      <c r="G392" s="92"/>
    </row>
    <row r="393" spans="1:7" x14ac:dyDescent="0.2">
      <c r="A393" s="86" t="str">
        <f t="shared" si="12"/>
        <v>RM2-42191</v>
      </c>
      <c r="B393" s="87">
        <v>391</v>
      </c>
      <c r="C393" s="88">
        <v>42191</v>
      </c>
      <c r="D393" s="89">
        <v>1.3</v>
      </c>
      <c r="E393" s="91">
        <f t="shared" si="13"/>
        <v>0.11394335230683679</v>
      </c>
      <c r="G393" s="92"/>
    </row>
    <row r="394" spans="1:7" x14ac:dyDescent="0.2">
      <c r="A394" s="86" t="str">
        <f t="shared" si="12"/>
        <v>RM2-42192</v>
      </c>
      <c r="B394" s="87">
        <v>392</v>
      </c>
      <c r="C394" s="88">
        <v>42192</v>
      </c>
      <c r="D394" s="89">
        <v>1.2</v>
      </c>
      <c r="E394" s="91">
        <f t="shared" si="13"/>
        <v>7.9181246047624818E-2</v>
      </c>
      <c r="G394" s="92"/>
    </row>
    <row r="395" spans="1:7" x14ac:dyDescent="0.2">
      <c r="A395" s="86" t="str">
        <f t="shared" si="12"/>
        <v>RM2-42201</v>
      </c>
      <c r="B395" s="87">
        <v>393</v>
      </c>
      <c r="C395" s="88">
        <v>42201</v>
      </c>
      <c r="D395" s="89">
        <v>17.399999999999999</v>
      </c>
      <c r="E395" s="91">
        <f t="shared" si="13"/>
        <v>1.2405492482825997</v>
      </c>
      <c r="G395" s="92"/>
    </row>
    <row r="396" spans="1:7" x14ac:dyDescent="0.2">
      <c r="A396" s="86" t="str">
        <f t="shared" si="12"/>
        <v>RM2-42202</v>
      </c>
      <c r="B396" s="87">
        <v>394</v>
      </c>
      <c r="C396" s="88">
        <v>42202</v>
      </c>
      <c r="D396" s="89">
        <v>14.5</v>
      </c>
      <c r="E396" s="91">
        <f t="shared" si="13"/>
        <v>1.1613680022349748</v>
      </c>
      <c r="G396" s="92"/>
    </row>
    <row r="397" spans="1:7" x14ac:dyDescent="0.2">
      <c r="A397" s="86" t="str">
        <f t="shared" si="12"/>
        <v>RM2-42211</v>
      </c>
      <c r="B397" s="87">
        <v>395</v>
      </c>
      <c r="C397" s="88">
        <v>42211</v>
      </c>
      <c r="D397" s="89">
        <v>6.8</v>
      </c>
      <c r="E397" s="91">
        <f t="shared" si="13"/>
        <v>0.83250891270623628</v>
      </c>
      <c r="G397" s="92"/>
    </row>
    <row r="398" spans="1:7" x14ac:dyDescent="0.2">
      <c r="A398" s="86" t="str">
        <f t="shared" si="12"/>
        <v>RM2-42212</v>
      </c>
      <c r="B398" s="87">
        <v>396</v>
      </c>
      <c r="C398" s="88">
        <v>42212</v>
      </c>
      <c r="D398" s="89">
        <v>14.1</v>
      </c>
      <c r="E398" s="91">
        <f t="shared" si="13"/>
        <v>1.1492191126553799</v>
      </c>
      <c r="G398" s="92"/>
    </row>
    <row r="399" spans="1:7" x14ac:dyDescent="0.2">
      <c r="A399" s="86" t="str">
        <f t="shared" si="12"/>
        <v>RM2-42221</v>
      </c>
      <c r="B399" s="87">
        <v>397</v>
      </c>
      <c r="C399" s="88">
        <v>42221</v>
      </c>
      <c r="D399" s="89">
        <v>87096.4</v>
      </c>
      <c r="E399" s="91">
        <f t="shared" si="13"/>
        <v>4.9400002044629323</v>
      </c>
      <c r="G399" s="92"/>
    </row>
    <row r="400" spans="1:7" x14ac:dyDescent="0.2">
      <c r="A400" s="86" t="str">
        <f t="shared" si="12"/>
        <v>RM2-42222</v>
      </c>
      <c r="B400" s="87">
        <v>398</v>
      </c>
      <c r="C400" s="88">
        <v>42222</v>
      </c>
      <c r="D400" s="89">
        <v>9.5</v>
      </c>
      <c r="E400" s="91">
        <f t="shared" si="13"/>
        <v>0.97772360528884772</v>
      </c>
      <c r="G400" s="92"/>
    </row>
    <row r="401" spans="1:7" x14ac:dyDescent="0.2">
      <c r="A401" s="86" t="str">
        <f t="shared" si="12"/>
        <v>RM2-42231</v>
      </c>
      <c r="B401" s="87">
        <v>399</v>
      </c>
      <c r="C401" s="88">
        <v>42231</v>
      </c>
      <c r="D401" s="89">
        <v>2</v>
      </c>
      <c r="E401" s="91">
        <f t="shared" si="13"/>
        <v>0.3010299956639812</v>
      </c>
      <c r="G401" s="92"/>
    </row>
    <row r="402" spans="1:7" x14ac:dyDescent="0.2">
      <c r="A402" s="86" t="str">
        <f t="shared" si="12"/>
        <v>RM2-42232</v>
      </c>
      <c r="B402" s="87">
        <v>400</v>
      </c>
      <c r="C402" s="88">
        <v>42232</v>
      </c>
      <c r="D402" s="89">
        <v>117.5</v>
      </c>
      <c r="E402" s="91">
        <f t="shared" si="13"/>
        <v>2.070037866607755</v>
      </c>
      <c r="G402" s="92"/>
    </row>
    <row r="403" spans="1:7" x14ac:dyDescent="0.2">
      <c r="A403" s="86" t="str">
        <f t="shared" si="12"/>
        <v>RM2-42241</v>
      </c>
      <c r="B403" s="87">
        <v>401</v>
      </c>
      <c r="C403" s="88">
        <v>42241</v>
      </c>
      <c r="D403" s="89">
        <v>11.7</v>
      </c>
      <c r="E403" s="91">
        <f t="shared" si="13"/>
        <v>1.0681858617461617</v>
      </c>
      <c r="G403" s="92"/>
    </row>
    <row r="404" spans="1:7" x14ac:dyDescent="0.2">
      <c r="A404" s="86" t="str">
        <f t="shared" si="12"/>
        <v>RM2-42242</v>
      </c>
      <c r="B404" s="87">
        <v>402</v>
      </c>
      <c r="C404" s="88">
        <v>42242</v>
      </c>
      <c r="D404" s="89">
        <v>1.8</v>
      </c>
      <c r="E404" s="91">
        <f t="shared" si="13"/>
        <v>0.25527250510330607</v>
      </c>
      <c r="G404" s="92"/>
    </row>
    <row r="405" spans="1:7" x14ac:dyDescent="0.2">
      <c r="A405" s="86" t="str">
        <f t="shared" si="12"/>
        <v>RM2-42251</v>
      </c>
      <c r="B405" s="87">
        <v>403</v>
      </c>
      <c r="C405" s="88">
        <v>42251</v>
      </c>
      <c r="D405" s="89">
        <v>32.4</v>
      </c>
      <c r="E405" s="91">
        <f t="shared" si="13"/>
        <v>1.510545010206612</v>
      </c>
      <c r="G405" s="92"/>
    </row>
    <row r="406" spans="1:7" x14ac:dyDescent="0.2">
      <c r="A406" s="86" t="str">
        <f t="shared" si="12"/>
        <v>RM2-42252</v>
      </c>
      <c r="B406" s="87">
        <v>404</v>
      </c>
      <c r="C406" s="88">
        <v>42252</v>
      </c>
      <c r="D406" s="89">
        <v>1.7</v>
      </c>
      <c r="E406" s="91">
        <f t="shared" si="13"/>
        <v>0.23044892137827391</v>
      </c>
      <c r="G406" s="92"/>
    </row>
    <row r="407" spans="1:7" x14ac:dyDescent="0.2">
      <c r="A407" s="86" t="str">
        <f t="shared" si="12"/>
        <v>RM2-42261</v>
      </c>
      <c r="B407" s="87">
        <v>405</v>
      </c>
      <c r="C407" s="88">
        <v>42261</v>
      </c>
      <c r="D407" s="89">
        <v>3.2</v>
      </c>
      <c r="E407" s="91">
        <f t="shared" si="13"/>
        <v>0.50514997831990605</v>
      </c>
      <c r="G407" s="92"/>
    </row>
    <row r="408" spans="1:7" x14ac:dyDescent="0.2">
      <c r="A408" s="86" t="str">
        <f t="shared" si="12"/>
        <v>RM2-42262</v>
      </c>
      <c r="B408" s="87">
        <v>406</v>
      </c>
      <c r="C408" s="88">
        <v>42262</v>
      </c>
      <c r="D408" s="89">
        <v>3.6</v>
      </c>
      <c r="E408" s="91">
        <f t="shared" si="13"/>
        <v>0.55630250076728727</v>
      </c>
      <c r="G408" s="92"/>
    </row>
    <row r="409" spans="1:7" x14ac:dyDescent="0.2">
      <c r="A409" s="86" t="str">
        <f t="shared" si="12"/>
        <v>RM2-42271</v>
      </c>
      <c r="B409" s="87">
        <v>407</v>
      </c>
      <c r="C409" s="88">
        <v>42271</v>
      </c>
      <c r="D409" s="89">
        <v>2.6</v>
      </c>
      <c r="E409" s="91">
        <f t="shared" si="13"/>
        <v>0.41497334797081797</v>
      </c>
      <c r="G409" s="92"/>
    </row>
    <row r="410" spans="1:7" x14ac:dyDescent="0.2">
      <c r="A410" s="86" t="str">
        <f t="shared" si="12"/>
        <v>RM2-42272</v>
      </c>
      <c r="B410" s="87">
        <v>408</v>
      </c>
      <c r="C410" s="88">
        <v>42272</v>
      </c>
      <c r="D410" s="89">
        <v>56.2</v>
      </c>
      <c r="E410" s="91">
        <f t="shared" si="13"/>
        <v>1.7497363155690611</v>
      </c>
      <c r="G410" s="92"/>
    </row>
    <row r="411" spans="1:7" x14ac:dyDescent="0.2">
      <c r="A411" s="86" t="str">
        <f t="shared" si="12"/>
        <v>RM2-42281</v>
      </c>
      <c r="B411" s="87">
        <v>409</v>
      </c>
      <c r="C411" s="88">
        <v>42281</v>
      </c>
      <c r="D411" s="89">
        <v>2.7</v>
      </c>
      <c r="E411" s="91">
        <f t="shared" si="13"/>
        <v>0.43136376415898736</v>
      </c>
      <c r="G411" s="92"/>
    </row>
    <row r="412" spans="1:7" x14ac:dyDescent="0.2">
      <c r="A412" s="86" t="str">
        <f t="shared" si="12"/>
        <v>RM2-42282</v>
      </c>
      <c r="B412" s="87">
        <v>410</v>
      </c>
      <c r="C412" s="88">
        <v>42282</v>
      </c>
      <c r="D412" s="89">
        <v>24.5</v>
      </c>
      <c r="E412" s="91">
        <f t="shared" si="13"/>
        <v>1.3891660843645324</v>
      </c>
      <c r="G412" s="92"/>
    </row>
    <row r="413" spans="1:7" x14ac:dyDescent="0.2">
      <c r="A413" s="86" t="str">
        <f t="shared" si="12"/>
        <v>RM2-42291</v>
      </c>
      <c r="B413" s="87">
        <v>411</v>
      </c>
      <c r="C413" s="88">
        <v>42291</v>
      </c>
      <c r="D413" s="89">
        <v>30.2</v>
      </c>
      <c r="E413" s="91">
        <f t="shared" si="13"/>
        <v>1.4800069429571505</v>
      </c>
      <c r="G413" s="92"/>
    </row>
    <row r="414" spans="1:7" x14ac:dyDescent="0.2">
      <c r="A414" s="86" t="str">
        <f t="shared" si="12"/>
        <v>RM2-42292</v>
      </c>
      <c r="B414" s="87">
        <v>412</v>
      </c>
      <c r="C414" s="88">
        <v>42292</v>
      </c>
      <c r="D414" s="89">
        <v>11.2</v>
      </c>
      <c r="E414" s="91">
        <f t="shared" si="13"/>
        <v>1.0492180226701815</v>
      </c>
      <c r="G414" s="92"/>
    </row>
    <row r="415" spans="1:7" x14ac:dyDescent="0.2">
      <c r="A415" s="86" t="str">
        <f t="shared" si="12"/>
        <v>RM2-42301</v>
      </c>
      <c r="B415" s="87">
        <v>413</v>
      </c>
      <c r="C415" s="88">
        <v>42301</v>
      </c>
      <c r="D415" s="89">
        <v>4.5999999999999996</v>
      </c>
      <c r="E415" s="91">
        <f t="shared" si="13"/>
        <v>0.66275783168157409</v>
      </c>
      <c r="G415" s="92"/>
    </row>
    <row r="416" spans="1:7" x14ac:dyDescent="0.2">
      <c r="A416" s="86" t="str">
        <f t="shared" si="12"/>
        <v>RM2-42302</v>
      </c>
      <c r="B416" s="87">
        <v>414</v>
      </c>
      <c r="C416" s="88">
        <v>42302</v>
      </c>
      <c r="D416" s="89">
        <v>2.6</v>
      </c>
      <c r="E416" s="91">
        <f t="shared" si="13"/>
        <v>0.41497334797081797</v>
      </c>
      <c r="G416" s="92"/>
    </row>
    <row r="417" spans="1:7" x14ac:dyDescent="0.2">
      <c r="A417" s="86" t="str">
        <f t="shared" si="12"/>
        <v>RM2-42311</v>
      </c>
      <c r="B417" s="87">
        <v>415</v>
      </c>
      <c r="C417" s="88">
        <v>42311</v>
      </c>
      <c r="D417" s="89">
        <v>10.7</v>
      </c>
      <c r="E417" s="91">
        <f t="shared" si="13"/>
        <v>1.0293837776852097</v>
      </c>
      <c r="G417" s="92"/>
    </row>
    <row r="418" spans="1:7" x14ac:dyDescent="0.2">
      <c r="A418" s="86" t="str">
        <f t="shared" si="12"/>
        <v>RM2-42312</v>
      </c>
      <c r="B418" s="87">
        <v>416</v>
      </c>
      <c r="C418" s="88">
        <v>42312</v>
      </c>
      <c r="D418" s="89">
        <v>13.2</v>
      </c>
      <c r="E418" s="91">
        <f t="shared" si="13"/>
        <v>1.1205739312058498</v>
      </c>
      <c r="G418" s="92"/>
    </row>
    <row r="419" spans="1:7" x14ac:dyDescent="0.2">
      <c r="A419" s="86" t="str">
        <f t="shared" si="12"/>
        <v>RM2-42321</v>
      </c>
      <c r="B419" s="87">
        <v>417</v>
      </c>
      <c r="C419" s="88">
        <v>42321</v>
      </c>
      <c r="D419" s="89">
        <v>3388.4</v>
      </c>
      <c r="E419" s="91">
        <f t="shared" si="13"/>
        <v>3.5299946730691421</v>
      </c>
      <c r="G419" s="92"/>
    </row>
    <row r="420" spans="1:7" x14ac:dyDescent="0.2">
      <c r="A420" s="86" t="str">
        <f t="shared" si="12"/>
        <v>RM2-42322</v>
      </c>
      <c r="B420" s="87">
        <v>418</v>
      </c>
      <c r="C420" s="88">
        <v>42322</v>
      </c>
      <c r="D420" s="89">
        <v>6.5</v>
      </c>
      <c r="E420" s="91">
        <f t="shared" si="13"/>
        <v>0.81291335664285558</v>
      </c>
      <c r="G420" s="92"/>
    </row>
    <row r="421" spans="1:7" x14ac:dyDescent="0.2">
      <c r="A421" s="86" t="str">
        <f t="shared" si="12"/>
        <v>RM2-42331</v>
      </c>
      <c r="B421" s="87">
        <v>419</v>
      </c>
      <c r="C421" s="88">
        <v>42331</v>
      </c>
      <c r="D421" s="89">
        <v>3.3</v>
      </c>
      <c r="E421" s="91">
        <f t="shared" si="13"/>
        <v>0.51851393987788741</v>
      </c>
      <c r="G421" s="92"/>
    </row>
    <row r="422" spans="1:7" x14ac:dyDescent="0.2">
      <c r="A422" s="86" t="str">
        <f t="shared" si="12"/>
        <v>RM2-42332</v>
      </c>
      <c r="B422" s="87">
        <v>420</v>
      </c>
      <c r="C422" s="88">
        <v>42332</v>
      </c>
      <c r="D422" s="89">
        <v>5</v>
      </c>
      <c r="E422" s="91">
        <f t="shared" si="13"/>
        <v>0.69897000433601886</v>
      </c>
      <c r="G422" s="92"/>
    </row>
    <row r="423" spans="1:7" x14ac:dyDescent="0.2">
      <c r="A423" s="86" t="str">
        <f t="shared" si="12"/>
        <v>RM2-42341</v>
      </c>
      <c r="B423" s="87">
        <v>421</v>
      </c>
      <c r="C423" s="88">
        <v>42341</v>
      </c>
      <c r="D423" s="89">
        <v>4.0999999999999996</v>
      </c>
      <c r="E423" s="91">
        <f t="shared" si="13"/>
        <v>0.61278385671973545</v>
      </c>
      <c r="G423" s="92"/>
    </row>
    <row r="424" spans="1:7" x14ac:dyDescent="0.2">
      <c r="A424" s="86" t="str">
        <f t="shared" si="12"/>
        <v>RM2-42342</v>
      </c>
      <c r="B424" s="87">
        <v>422</v>
      </c>
      <c r="C424" s="88">
        <v>42342</v>
      </c>
      <c r="D424" s="89">
        <v>15.5</v>
      </c>
      <c r="E424" s="91">
        <f t="shared" si="13"/>
        <v>1.1903316981702914</v>
      </c>
      <c r="G424" s="92"/>
    </row>
    <row r="425" spans="1:7" x14ac:dyDescent="0.2">
      <c r="A425" s="86" t="str">
        <f t="shared" si="12"/>
        <v>RM2-42351</v>
      </c>
      <c r="B425" s="87">
        <v>423</v>
      </c>
      <c r="C425" s="88">
        <v>42351</v>
      </c>
      <c r="D425" s="89">
        <v>21.9</v>
      </c>
      <c r="E425" s="91">
        <f t="shared" si="13"/>
        <v>1.3404441148401183</v>
      </c>
      <c r="G425" s="92"/>
    </row>
    <row r="426" spans="1:7" x14ac:dyDescent="0.2">
      <c r="A426" s="86" t="str">
        <f t="shared" si="12"/>
        <v>RM2-42352</v>
      </c>
      <c r="B426" s="87">
        <v>424</v>
      </c>
      <c r="C426" s="88">
        <v>42352</v>
      </c>
      <c r="D426" s="89">
        <v>1.9</v>
      </c>
      <c r="E426" s="91">
        <f t="shared" si="13"/>
        <v>0.27875360095282892</v>
      </c>
      <c r="G426" s="92"/>
    </row>
    <row r="427" spans="1:7" x14ac:dyDescent="0.2">
      <c r="A427" s="86" t="str">
        <f t="shared" si="12"/>
        <v>RM2-42361</v>
      </c>
      <c r="B427" s="87">
        <v>425</v>
      </c>
      <c r="C427" s="88">
        <v>42361</v>
      </c>
      <c r="D427" s="89">
        <v>2.6</v>
      </c>
      <c r="E427" s="91">
        <f t="shared" si="13"/>
        <v>0.41497334797081797</v>
      </c>
      <c r="G427" s="92"/>
    </row>
    <row r="428" spans="1:7" x14ac:dyDescent="0.2">
      <c r="A428" s="86" t="str">
        <f t="shared" si="12"/>
        <v>RM2-42362</v>
      </c>
      <c r="B428" s="87">
        <v>426</v>
      </c>
      <c r="C428" s="88">
        <v>42362</v>
      </c>
      <c r="D428" s="89">
        <v>3</v>
      </c>
      <c r="E428" s="91">
        <f t="shared" si="13"/>
        <v>0.47712125471966244</v>
      </c>
      <c r="G428" s="92"/>
    </row>
    <row r="429" spans="1:7" x14ac:dyDescent="0.2">
      <c r="A429" s="86" t="str">
        <f t="shared" si="12"/>
        <v>RM2-42371</v>
      </c>
      <c r="B429" s="87">
        <v>427</v>
      </c>
      <c r="C429" s="88">
        <v>42371</v>
      </c>
      <c r="D429" s="89">
        <v>5.2</v>
      </c>
      <c r="E429" s="91">
        <f t="shared" si="13"/>
        <v>0.71600334363479923</v>
      </c>
      <c r="G429" s="92"/>
    </row>
    <row r="430" spans="1:7" x14ac:dyDescent="0.2">
      <c r="A430" s="86" t="str">
        <f t="shared" si="12"/>
        <v>RM2-42372</v>
      </c>
      <c r="B430" s="87">
        <v>428</v>
      </c>
      <c r="C430" s="88">
        <v>42372</v>
      </c>
      <c r="D430" s="89">
        <v>52.5</v>
      </c>
      <c r="E430" s="91">
        <f t="shared" si="13"/>
        <v>1.7201593034059568</v>
      </c>
      <c r="G430" s="92"/>
    </row>
    <row r="431" spans="1:7" x14ac:dyDescent="0.2">
      <c r="A431" s="86" t="str">
        <f t="shared" si="12"/>
        <v>RM2-42381</v>
      </c>
      <c r="B431" s="87">
        <v>429</v>
      </c>
      <c r="C431" s="88">
        <v>42381</v>
      </c>
      <c r="D431" s="89">
        <v>10.5</v>
      </c>
      <c r="E431" s="91">
        <f t="shared" si="13"/>
        <v>1.0211892990699381</v>
      </c>
      <c r="G431" s="92"/>
    </row>
    <row r="432" spans="1:7" x14ac:dyDescent="0.2">
      <c r="A432" s="86" t="str">
        <f t="shared" si="12"/>
        <v>RM2-42382</v>
      </c>
      <c r="B432" s="87">
        <v>430</v>
      </c>
      <c r="C432" s="88">
        <v>42382</v>
      </c>
      <c r="D432" s="89">
        <v>4.5999999999999996</v>
      </c>
      <c r="E432" s="91">
        <f t="shared" si="13"/>
        <v>0.66275783168157409</v>
      </c>
      <c r="G432" s="92"/>
    </row>
    <row r="433" spans="1:7" x14ac:dyDescent="0.2">
      <c r="A433" s="86" t="str">
        <f t="shared" si="12"/>
        <v>RM2-42391</v>
      </c>
      <c r="B433" s="87">
        <v>431</v>
      </c>
      <c r="C433" s="88">
        <v>42391</v>
      </c>
      <c r="D433" s="89">
        <v>2.8</v>
      </c>
      <c r="E433" s="91">
        <f t="shared" si="13"/>
        <v>0.44715803134221921</v>
      </c>
      <c r="G433" s="92"/>
    </row>
    <row r="434" spans="1:7" x14ac:dyDescent="0.2">
      <c r="A434" s="86" t="str">
        <f t="shared" si="12"/>
        <v>RM2-42392</v>
      </c>
      <c r="B434" s="87">
        <v>432</v>
      </c>
      <c r="C434" s="88">
        <v>42392</v>
      </c>
      <c r="D434" s="89">
        <v>9.1</v>
      </c>
      <c r="E434" s="91">
        <f t="shared" si="13"/>
        <v>0.95904139232109353</v>
      </c>
      <c r="G434" s="92"/>
    </row>
    <row r="435" spans="1:7" x14ac:dyDescent="0.2">
      <c r="A435" s="86" t="str">
        <f t="shared" si="12"/>
        <v>RM2-42401</v>
      </c>
      <c r="B435" s="87">
        <v>433</v>
      </c>
      <c r="C435" s="88">
        <v>42401</v>
      </c>
      <c r="D435" s="89">
        <v>1.9</v>
      </c>
      <c r="E435" s="91">
        <f t="shared" si="13"/>
        <v>0.27875360095282892</v>
      </c>
      <c r="G435" s="92"/>
    </row>
    <row r="436" spans="1:7" x14ac:dyDescent="0.2">
      <c r="A436" s="86" t="str">
        <f t="shared" si="12"/>
        <v>RM2-42402</v>
      </c>
      <c r="B436" s="87">
        <v>434</v>
      </c>
      <c r="C436" s="88">
        <v>42402</v>
      </c>
      <c r="D436" s="89">
        <v>7.4</v>
      </c>
      <c r="E436" s="91">
        <f t="shared" si="13"/>
        <v>0.86923171973097624</v>
      </c>
      <c r="G436" s="92"/>
    </row>
    <row r="437" spans="1:7" x14ac:dyDescent="0.2">
      <c r="A437" s="86" t="str">
        <f t="shared" si="12"/>
        <v>RM2-42411</v>
      </c>
      <c r="B437" s="87">
        <v>435</v>
      </c>
      <c r="C437" s="88">
        <v>42411</v>
      </c>
      <c r="D437" s="89">
        <v>12.9</v>
      </c>
      <c r="E437" s="91">
        <f t="shared" si="13"/>
        <v>1.110589710299249</v>
      </c>
      <c r="G437" s="92"/>
    </row>
    <row r="438" spans="1:7" x14ac:dyDescent="0.2">
      <c r="A438" s="86" t="str">
        <f t="shared" si="12"/>
        <v>RM2-42412</v>
      </c>
      <c r="B438" s="87">
        <v>436</v>
      </c>
      <c r="C438" s="88">
        <v>42412</v>
      </c>
      <c r="D438" s="89">
        <v>6.5</v>
      </c>
      <c r="E438" s="91">
        <f t="shared" si="13"/>
        <v>0.81291335664285558</v>
      </c>
      <c r="G438" s="92"/>
    </row>
    <row r="439" spans="1:7" x14ac:dyDescent="0.2">
      <c r="A439" s="86" t="str">
        <f t="shared" si="12"/>
        <v>RM2-42421</v>
      </c>
      <c r="B439" s="87">
        <v>437</v>
      </c>
      <c r="C439" s="88">
        <v>42421</v>
      </c>
      <c r="D439" s="89">
        <v>22.4</v>
      </c>
      <c r="E439" s="91">
        <f t="shared" si="13"/>
        <v>1.3502480183341627</v>
      </c>
      <c r="G439" s="92"/>
    </row>
    <row r="440" spans="1:7" x14ac:dyDescent="0.2">
      <c r="A440" s="86" t="str">
        <f t="shared" si="12"/>
        <v>RM2-42422</v>
      </c>
      <c r="B440" s="87">
        <v>438</v>
      </c>
      <c r="C440" s="88">
        <v>42422</v>
      </c>
      <c r="D440" s="89">
        <v>81.3</v>
      </c>
      <c r="E440" s="91">
        <f t="shared" si="13"/>
        <v>1.9100905455940682</v>
      </c>
      <c r="G440" s="92"/>
    </row>
    <row r="441" spans="1:7" x14ac:dyDescent="0.2">
      <c r="A441" s="86" t="str">
        <f t="shared" si="12"/>
        <v>RM2-42431</v>
      </c>
      <c r="B441" s="87">
        <v>439</v>
      </c>
      <c r="C441" s="88">
        <v>42431</v>
      </c>
      <c r="D441" s="89">
        <v>2.2999999999999998</v>
      </c>
      <c r="E441" s="91">
        <f t="shared" si="13"/>
        <v>0.36172783601759284</v>
      </c>
      <c r="G441" s="92"/>
    </row>
    <row r="442" spans="1:7" x14ac:dyDescent="0.2">
      <c r="A442" s="86" t="str">
        <f t="shared" si="12"/>
        <v>RM2-42432</v>
      </c>
      <c r="B442" s="87">
        <v>440</v>
      </c>
      <c r="C442" s="88">
        <v>42432</v>
      </c>
      <c r="D442" s="89">
        <v>4.3</v>
      </c>
      <c r="E442" s="91">
        <f t="shared" si="13"/>
        <v>0.63346845557958653</v>
      </c>
      <c r="G442" s="92"/>
    </row>
    <row r="443" spans="1:7" x14ac:dyDescent="0.2">
      <c r="A443" s="86" t="str">
        <f t="shared" si="12"/>
        <v>RM2-42441</v>
      </c>
      <c r="B443" s="87">
        <v>441</v>
      </c>
      <c r="C443" s="88">
        <v>42441</v>
      </c>
      <c r="D443" s="89">
        <v>20.399999999999999</v>
      </c>
      <c r="E443" s="91">
        <f t="shared" si="13"/>
        <v>1.3096301674258988</v>
      </c>
      <c r="G443" s="92"/>
    </row>
    <row r="444" spans="1:7" x14ac:dyDescent="0.2">
      <c r="A444" s="86" t="str">
        <f t="shared" si="12"/>
        <v>RM2-42442</v>
      </c>
      <c r="B444" s="87">
        <v>442</v>
      </c>
      <c r="C444" s="88">
        <v>42442</v>
      </c>
      <c r="D444" s="89">
        <v>5.2</v>
      </c>
      <c r="E444" s="91">
        <f t="shared" si="13"/>
        <v>0.71600334363479923</v>
      </c>
      <c r="G444" s="92"/>
    </row>
    <row r="445" spans="1:7" x14ac:dyDescent="0.2">
      <c r="A445" s="86" t="str">
        <f t="shared" si="12"/>
        <v>RM2-42451</v>
      </c>
      <c r="B445" s="87">
        <v>443</v>
      </c>
      <c r="C445" s="88">
        <v>42451</v>
      </c>
      <c r="D445" s="89">
        <v>3</v>
      </c>
      <c r="E445" s="91">
        <f t="shared" si="13"/>
        <v>0.47712125471966244</v>
      </c>
      <c r="G445" s="92"/>
    </row>
    <row r="446" spans="1:7" x14ac:dyDescent="0.2">
      <c r="A446" s="86" t="str">
        <f t="shared" si="12"/>
        <v>RM2-42452</v>
      </c>
      <c r="B446" s="87">
        <v>444</v>
      </c>
      <c r="C446" s="88">
        <v>42452</v>
      </c>
      <c r="D446" s="89">
        <v>10.199999999999999</v>
      </c>
      <c r="E446" s="91">
        <f t="shared" si="13"/>
        <v>1.0086001717619175</v>
      </c>
      <c r="G446" s="92"/>
    </row>
    <row r="447" spans="1:7" x14ac:dyDescent="0.2">
      <c r="A447" s="86" t="str">
        <f t="shared" si="12"/>
        <v>RM2-42461</v>
      </c>
      <c r="B447" s="87">
        <v>445</v>
      </c>
      <c r="C447" s="88">
        <v>42461</v>
      </c>
      <c r="D447" s="89">
        <v>1.3</v>
      </c>
      <c r="E447" s="91">
        <f t="shared" si="13"/>
        <v>0.11394335230683679</v>
      </c>
      <c r="G447" s="92"/>
    </row>
    <row r="448" spans="1:7" x14ac:dyDescent="0.2">
      <c r="A448" s="86" t="str">
        <f t="shared" si="12"/>
        <v>RM2-42462</v>
      </c>
      <c r="B448" s="87">
        <v>446</v>
      </c>
      <c r="C448" s="88">
        <v>42462</v>
      </c>
      <c r="D448" s="89">
        <v>3.2</v>
      </c>
      <c r="E448" s="91">
        <f t="shared" si="13"/>
        <v>0.50514997831990605</v>
      </c>
      <c r="G448" s="92"/>
    </row>
    <row r="449" spans="1:7" x14ac:dyDescent="0.2">
      <c r="A449" s="86" t="str">
        <f t="shared" si="12"/>
        <v>RM2-42471</v>
      </c>
      <c r="B449" s="87">
        <v>447</v>
      </c>
      <c r="C449" s="88">
        <v>42471</v>
      </c>
      <c r="D449" s="89">
        <v>1.5</v>
      </c>
      <c r="E449" s="91">
        <f t="shared" si="13"/>
        <v>0.17609125905568124</v>
      </c>
      <c r="G449" s="92"/>
    </row>
    <row r="450" spans="1:7" x14ac:dyDescent="0.2">
      <c r="A450" s="86" t="str">
        <f t="shared" si="12"/>
        <v>RM2-42472</v>
      </c>
      <c r="B450" s="87">
        <v>448</v>
      </c>
      <c r="C450" s="88">
        <v>42472</v>
      </c>
      <c r="D450" s="89">
        <v>15.1</v>
      </c>
      <c r="E450" s="91">
        <f t="shared" si="13"/>
        <v>1.1789769472931695</v>
      </c>
      <c r="G450" s="92"/>
    </row>
    <row r="451" spans="1:7" x14ac:dyDescent="0.2">
      <c r="A451" s="86" t="str">
        <f t="shared" ref="A451:A502" si="14">"RM2-"&amp;C451</f>
        <v>RM2-42481</v>
      </c>
      <c r="B451" s="87">
        <v>449</v>
      </c>
      <c r="C451" s="88">
        <v>42481</v>
      </c>
      <c r="D451" s="89">
        <v>5.8</v>
      </c>
      <c r="E451" s="91">
        <f t="shared" ref="E451:E502" si="15">+LOG(D451)</f>
        <v>0.76342799356293722</v>
      </c>
      <c r="G451" s="92"/>
    </row>
    <row r="452" spans="1:7" x14ac:dyDescent="0.2">
      <c r="A452" s="86" t="str">
        <f t="shared" si="14"/>
        <v>RM2-42482</v>
      </c>
      <c r="B452" s="87">
        <v>450</v>
      </c>
      <c r="C452" s="88">
        <v>42482</v>
      </c>
      <c r="D452" s="89">
        <v>4.2</v>
      </c>
      <c r="E452" s="91">
        <f t="shared" si="15"/>
        <v>0.62324929039790045</v>
      </c>
      <c r="G452" s="92"/>
    </row>
    <row r="453" spans="1:7" x14ac:dyDescent="0.2">
      <c r="A453" s="86" t="str">
        <f t="shared" si="14"/>
        <v>RM2-42491</v>
      </c>
      <c r="B453" s="87">
        <v>451</v>
      </c>
      <c r="C453" s="88">
        <v>42491</v>
      </c>
      <c r="D453" s="89">
        <v>1.5</v>
      </c>
      <c r="E453" s="91">
        <f t="shared" si="15"/>
        <v>0.17609125905568124</v>
      </c>
      <c r="G453" s="92"/>
    </row>
    <row r="454" spans="1:7" x14ac:dyDescent="0.2">
      <c r="A454" s="86" t="str">
        <f t="shared" si="14"/>
        <v>RM2-42492</v>
      </c>
      <c r="B454" s="87">
        <v>452</v>
      </c>
      <c r="C454" s="88">
        <v>42492</v>
      </c>
      <c r="D454" s="89">
        <v>17.8</v>
      </c>
      <c r="E454" s="91">
        <f t="shared" si="15"/>
        <v>1.2504200023088941</v>
      </c>
      <c r="G454" s="92"/>
    </row>
    <row r="455" spans="1:7" x14ac:dyDescent="0.2">
      <c r="A455" s="86" t="str">
        <f t="shared" si="14"/>
        <v>RM2-42501</v>
      </c>
      <c r="B455" s="87">
        <v>453</v>
      </c>
      <c r="C455" s="88">
        <v>42501</v>
      </c>
      <c r="D455" s="89">
        <v>8.6999999999999993</v>
      </c>
      <c r="E455" s="91">
        <f t="shared" si="15"/>
        <v>0.93951925261861846</v>
      </c>
      <c r="G455" s="92"/>
    </row>
    <row r="456" spans="1:7" x14ac:dyDescent="0.2">
      <c r="A456" s="86" t="str">
        <f t="shared" si="14"/>
        <v>RM2-42502</v>
      </c>
      <c r="B456" s="87">
        <v>454</v>
      </c>
      <c r="C456" s="88">
        <v>42502</v>
      </c>
      <c r="D456" s="89">
        <v>28.8</v>
      </c>
      <c r="E456" s="91">
        <f t="shared" si="15"/>
        <v>1.4593924877592308</v>
      </c>
      <c r="G456" s="92"/>
    </row>
    <row r="457" spans="1:7" x14ac:dyDescent="0.2">
      <c r="A457" s="86" t="str">
        <f t="shared" si="14"/>
        <v>RM2-42511</v>
      </c>
      <c r="B457" s="87">
        <v>455</v>
      </c>
      <c r="C457" s="88">
        <v>42511</v>
      </c>
      <c r="D457" s="89">
        <v>28.2</v>
      </c>
      <c r="E457" s="91">
        <f t="shared" si="15"/>
        <v>1.4502491083193612</v>
      </c>
      <c r="G457" s="92"/>
    </row>
    <row r="458" spans="1:7" x14ac:dyDescent="0.2">
      <c r="A458" s="86" t="str">
        <f t="shared" si="14"/>
        <v>RM2-42512</v>
      </c>
      <c r="B458" s="87">
        <v>456</v>
      </c>
      <c r="C458" s="88">
        <v>42512</v>
      </c>
      <c r="D458" s="89">
        <v>91.2</v>
      </c>
      <c r="E458" s="91">
        <f t="shared" si="15"/>
        <v>1.9599948383284163</v>
      </c>
      <c r="G458" s="92"/>
    </row>
    <row r="459" spans="1:7" x14ac:dyDescent="0.2">
      <c r="A459" s="86" t="str">
        <f t="shared" si="14"/>
        <v>RM2-42521</v>
      </c>
      <c r="B459" s="87">
        <v>457</v>
      </c>
      <c r="C459" s="88">
        <v>42521</v>
      </c>
      <c r="D459" s="89">
        <v>1.5</v>
      </c>
      <c r="E459" s="91">
        <f t="shared" si="15"/>
        <v>0.17609125905568124</v>
      </c>
      <c r="G459" s="92"/>
    </row>
    <row r="460" spans="1:7" x14ac:dyDescent="0.2">
      <c r="A460" s="86" t="str">
        <f t="shared" si="14"/>
        <v>RM2-42522</v>
      </c>
      <c r="B460" s="87">
        <v>458</v>
      </c>
      <c r="C460" s="88">
        <v>42522</v>
      </c>
      <c r="D460" s="89">
        <v>7.2</v>
      </c>
      <c r="E460" s="91">
        <f t="shared" si="15"/>
        <v>0.85733249643126852</v>
      </c>
      <c r="G460" s="92"/>
    </row>
    <row r="461" spans="1:7" x14ac:dyDescent="0.2">
      <c r="A461" s="86" t="str">
        <f t="shared" si="14"/>
        <v>RM2-42531</v>
      </c>
      <c r="B461" s="87">
        <v>459</v>
      </c>
      <c r="C461" s="88">
        <v>42531</v>
      </c>
      <c r="D461" s="89">
        <v>6</v>
      </c>
      <c r="E461" s="91">
        <f t="shared" si="15"/>
        <v>0.77815125038364363</v>
      </c>
      <c r="G461" s="92"/>
    </row>
    <row r="462" spans="1:7" x14ac:dyDescent="0.2">
      <c r="A462" s="86" t="str">
        <f t="shared" si="14"/>
        <v>RM2-42532</v>
      </c>
      <c r="B462" s="87">
        <v>460</v>
      </c>
      <c r="C462" s="88">
        <v>42532</v>
      </c>
      <c r="D462" s="89">
        <v>4.7</v>
      </c>
      <c r="E462" s="91">
        <f t="shared" si="15"/>
        <v>0.67209785793571752</v>
      </c>
      <c r="G462" s="92"/>
    </row>
    <row r="463" spans="1:7" x14ac:dyDescent="0.2">
      <c r="A463" s="86" t="str">
        <f t="shared" si="14"/>
        <v>RM2-42541</v>
      </c>
      <c r="B463" s="87">
        <v>461</v>
      </c>
      <c r="C463" s="88">
        <v>42541</v>
      </c>
      <c r="D463" s="89">
        <v>5.2</v>
      </c>
      <c r="E463" s="91">
        <f t="shared" si="15"/>
        <v>0.71600334363479923</v>
      </c>
      <c r="G463" s="92"/>
    </row>
    <row r="464" spans="1:7" x14ac:dyDescent="0.2">
      <c r="A464" s="86" t="str">
        <f t="shared" si="14"/>
        <v>RM2-42542</v>
      </c>
      <c r="B464" s="87">
        <v>462</v>
      </c>
      <c r="C464" s="88">
        <v>42542</v>
      </c>
      <c r="D464" s="89">
        <v>1071.5</v>
      </c>
      <c r="E464" s="91">
        <f t="shared" si="15"/>
        <v>3.0299921753778474</v>
      </c>
      <c r="G464" s="92"/>
    </row>
    <row r="465" spans="1:7" x14ac:dyDescent="0.2">
      <c r="A465" s="86" t="str">
        <f t="shared" si="14"/>
        <v>RM2-42551</v>
      </c>
      <c r="B465" s="87">
        <v>463</v>
      </c>
      <c r="C465" s="88">
        <v>42551</v>
      </c>
      <c r="D465" s="89">
        <v>5.4</v>
      </c>
      <c r="E465" s="91">
        <f t="shared" si="15"/>
        <v>0.7323937598229685</v>
      </c>
      <c r="G465" s="92"/>
    </row>
    <row r="466" spans="1:7" x14ac:dyDescent="0.2">
      <c r="A466" s="86" t="str">
        <f t="shared" si="14"/>
        <v>RM2-42552</v>
      </c>
      <c r="B466" s="87">
        <v>464</v>
      </c>
      <c r="C466" s="88">
        <v>42552</v>
      </c>
      <c r="D466" s="89">
        <v>2.1</v>
      </c>
      <c r="E466" s="91">
        <f t="shared" si="15"/>
        <v>0.3222192947339193</v>
      </c>
      <c r="G466" s="92"/>
    </row>
    <row r="467" spans="1:7" x14ac:dyDescent="0.2">
      <c r="A467" s="86" t="str">
        <f t="shared" si="14"/>
        <v>RM2-42561</v>
      </c>
      <c r="B467" s="87">
        <v>465</v>
      </c>
      <c r="C467" s="88">
        <v>42561</v>
      </c>
      <c r="D467" s="89">
        <v>5.5</v>
      </c>
      <c r="E467" s="91">
        <f t="shared" si="15"/>
        <v>0.74036268949424389</v>
      </c>
      <c r="G467" s="92"/>
    </row>
    <row r="468" spans="1:7" x14ac:dyDescent="0.2">
      <c r="A468" s="86" t="str">
        <f t="shared" si="14"/>
        <v>RM2-42562</v>
      </c>
      <c r="B468" s="87">
        <v>466</v>
      </c>
      <c r="C468" s="88">
        <v>42562</v>
      </c>
      <c r="D468" s="89">
        <v>4</v>
      </c>
      <c r="E468" s="91">
        <f t="shared" si="15"/>
        <v>0.6020599913279624</v>
      </c>
      <c r="G468" s="92"/>
    </row>
    <row r="469" spans="1:7" x14ac:dyDescent="0.2">
      <c r="A469" s="86" t="str">
        <f t="shared" si="14"/>
        <v>RM2-42571</v>
      </c>
      <c r="B469" s="87">
        <v>467</v>
      </c>
      <c r="C469" s="88">
        <v>42571</v>
      </c>
      <c r="D469" s="89">
        <v>2</v>
      </c>
      <c r="E469" s="91">
        <f t="shared" si="15"/>
        <v>0.3010299956639812</v>
      </c>
      <c r="G469" s="92"/>
    </row>
    <row r="470" spans="1:7" x14ac:dyDescent="0.2">
      <c r="A470" s="86" t="str">
        <f t="shared" si="14"/>
        <v>RM2-42572</v>
      </c>
      <c r="B470" s="87">
        <v>468</v>
      </c>
      <c r="C470" s="88">
        <v>42572</v>
      </c>
      <c r="D470" s="89">
        <v>1.5</v>
      </c>
      <c r="E470" s="91">
        <f t="shared" si="15"/>
        <v>0.17609125905568124</v>
      </c>
      <c r="G470" s="92"/>
    </row>
    <row r="471" spans="1:7" x14ac:dyDescent="0.2">
      <c r="A471" s="86" t="str">
        <f t="shared" si="14"/>
        <v>RM2-42581</v>
      </c>
      <c r="B471" s="87">
        <v>469</v>
      </c>
      <c r="C471" s="88">
        <v>42581</v>
      </c>
      <c r="D471" s="89">
        <v>1.8</v>
      </c>
      <c r="E471" s="91">
        <f t="shared" si="15"/>
        <v>0.25527250510330607</v>
      </c>
      <c r="G471" s="92"/>
    </row>
    <row r="472" spans="1:7" x14ac:dyDescent="0.2">
      <c r="A472" s="86" t="str">
        <f t="shared" si="14"/>
        <v>RM2-42582</v>
      </c>
      <c r="B472" s="87">
        <v>470</v>
      </c>
      <c r="C472" s="88">
        <v>42582</v>
      </c>
      <c r="D472" s="89">
        <v>1.6</v>
      </c>
      <c r="E472" s="91">
        <f t="shared" si="15"/>
        <v>0.20411998265592479</v>
      </c>
      <c r="G472" s="92"/>
    </row>
    <row r="473" spans="1:7" x14ac:dyDescent="0.2">
      <c r="A473" s="86" t="str">
        <f t="shared" si="14"/>
        <v>RM2-42591</v>
      </c>
      <c r="B473" s="87">
        <v>471</v>
      </c>
      <c r="C473" s="88">
        <v>42591</v>
      </c>
      <c r="D473" s="89">
        <v>3.8</v>
      </c>
      <c r="E473" s="91">
        <f t="shared" si="15"/>
        <v>0.57978359661681012</v>
      </c>
      <c r="G473" s="92"/>
    </row>
    <row r="474" spans="1:7" x14ac:dyDescent="0.2">
      <c r="A474" s="86" t="str">
        <f t="shared" si="14"/>
        <v>RM2-42592</v>
      </c>
      <c r="B474" s="87">
        <v>472</v>
      </c>
      <c r="C474" s="88">
        <v>42592</v>
      </c>
      <c r="D474" s="89">
        <v>33.9</v>
      </c>
      <c r="E474" s="91">
        <f t="shared" si="15"/>
        <v>1.5301996982030821</v>
      </c>
      <c r="G474" s="92"/>
    </row>
    <row r="475" spans="1:7" x14ac:dyDescent="0.2">
      <c r="A475" s="86" t="str">
        <f t="shared" si="14"/>
        <v>RM2-42601</v>
      </c>
      <c r="B475" s="87">
        <v>473</v>
      </c>
      <c r="C475" s="88">
        <v>42601</v>
      </c>
      <c r="D475" s="89">
        <v>3.5</v>
      </c>
      <c r="E475" s="91">
        <f t="shared" si="15"/>
        <v>0.54406804435027567</v>
      </c>
      <c r="G475" s="92"/>
    </row>
    <row r="476" spans="1:7" x14ac:dyDescent="0.2">
      <c r="A476" s="86" t="str">
        <f t="shared" si="14"/>
        <v>RM2-42602</v>
      </c>
      <c r="B476" s="87">
        <v>474</v>
      </c>
      <c r="C476" s="88">
        <v>42602</v>
      </c>
      <c r="D476" s="89">
        <v>501.2</v>
      </c>
      <c r="E476" s="91">
        <f t="shared" si="15"/>
        <v>2.7000110623221123</v>
      </c>
      <c r="G476" s="92"/>
    </row>
    <row r="477" spans="1:7" x14ac:dyDescent="0.2">
      <c r="A477" s="86" t="str">
        <f t="shared" si="14"/>
        <v>RM2-42611</v>
      </c>
      <c r="B477" s="87">
        <v>475</v>
      </c>
      <c r="C477" s="88">
        <v>42611</v>
      </c>
      <c r="D477" s="89">
        <v>4.7</v>
      </c>
      <c r="E477" s="91">
        <f t="shared" si="15"/>
        <v>0.67209785793571752</v>
      </c>
      <c r="G477" s="92"/>
    </row>
    <row r="478" spans="1:7" x14ac:dyDescent="0.2">
      <c r="A478" s="86" t="str">
        <f t="shared" si="14"/>
        <v>RM2-42612</v>
      </c>
      <c r="B478" s="87">
        <v>476</v>
      </c>
      <c r="C478" s="88">
        <v>42612</v>
      </c>
      <c r="D478" s="89">
        <v>5.2</v>
      </c>
      <c r="E478" s="91">
        <f t="shared" si="15"/>
        <v>0.71600334363479923</v>
      </c>
      <c r="G478" s="92"/>
    </row>
    <row r="479" spans="1:7" x14ac:dyDescent="0.2">
      <c r="A479" s="86" t="str">
        <f t="shared" si="14"/>
        <v>RM2-42621</v>
      </c>
      <c r="B479" s="87">
        <v>477</v>
      </c>
      <c r="C479" s="88">
        <v>42621</v>
      </c>
      <c r="D479" s="89">
        <v>9.5</v>
      </c>
      <c r="E479" s="91">
        <f t="shared" si="15"/>
        <v>0.97772360528884772</v>
      </c>
      <c r="G479" s="92"/>
    </row>
    <row r="480" spans="1:7" x14ac:dyDescent="0.2">
      <c r="A480" s="86" t="str">
        <f t="shared" si="14"/>
        <v>RM2-42622</v>
      </c>
      <c r="B480" s="87">
        <v>478</v>
      </c>
      <c r="C480" s="88">
        <v>42622</v>
      </c>
      <c r="D480" s="89">
        <v>4.8</v>
      </c>
      <c r="E480" s="91">
        <f t="shared" si="15"/>
        <v>0.68124123737558717</v>
      </c>
      <c r="G480" s="92"/>
    </row>
    <row r="481" spans="1:7" x14ac:dyDescent="0.2">
      <c r="A481" s="86" t="str">
        <f t="shared" si="14"/>
        <v>RM2-42631</v>
      </c>
      <c r="B481" s="87">
        <v>479</v>
      </c>
      <c r="C481" s="88">
        <v>42631</v>
      </c>
      <c r="D481" s="89">
        <v>24.5</v>
      </c>
      <c r="E481" s="91">
        <f t="shared" si="15"/>
        <v>1.3891660843645324</v>
      </c>
      <c r="G481" s="92"/>
    </row>
    <row r="482" spans="1:7" x14ac:dyDescent="0.2">
      <c r="A482" s="86" t="str">
        <f t="shared" si="14"/>
        <v>RM2-42632</v>
      </c>
      <c r="B482" s="87">
        <v>480</v>
      </c>
      <c r="C482" s="88">
        <v>42632</v>
      </c>
      <c r="D482" s="89">
        <v>42.7</v>
      </c>
      <c r="E482" s="91">
        <f t="shared" si="15"/>
        <v>1.6304278750250238</v>
      </c>
      <c r="G482" s="92"/>
    </row>
    <row r="483" spans="1:7" x14ac:dyDescent="0.2">
      <c r="A483" s="86" t="str">
        <f t="shared" si="14"/>
        <v>RM2-42641</v>
      </c>
      <c r="B483" s="87">
        <v>481</v>
      </c>
      <c r="C483" s="88">
        <v>42641</v>
      </c>
      <c r="D483" s="89">
        <v>8.6999999999999993</v>
      </c>
      <c r="E483" s="91">
        <f t="shared" si="15"/>
        <v>0.93951925261861846</v>
      </c>
      <c r="G483" s="92"/>
    </row>
    <row r="484" spans="1:7" x14ac:dyDescent="0.2">
      <c r="A484" s="86" t="str">
        <f t="shared" si="14"/>
        <v>RM2-42642</v>
      </c>
      <c r="B484" s="87">
        <v>482</v>
      </c>
      <c r="C484" s="88">
        <v>42642</v>
      </c>
      <c r="D484" s="89">
        <v>4.8</v>
      </c>
      <c r="E484" s="91">
        <f t="shared" si="15"/>
        <v>0.68124123737558717</v>
      </c>
      <c r="G484" s="92"/>
    </row>
    <row r="485" spans="1:7" x14ac:dyDescent="0.2">
      <c r="A485" s="86" t="str">
        <f t="shared" si="14"/>
        <v>RM2-42651</v>
      </c>
      <c r="B485" s="87">
        <v>483</v>
      </c>
      <c r="C485" s="88">
        <v>42651</v>
      </c>
      <c r="D485" s="89">
        <v>17.399999999999999</v>
      </c>
      <c r="E485" s="91">
        <f t="shared" si="15"/>
        <v>1.2405492482825997</v>
      </c>
      <c r="G485" s="92"/>
    </row>
    <row r="486" spans="1:7" x14ac:dyDescent="0.2">
      <c r="A486" s="86" t="str">
        <f t="shared" si="14"/>
        <v>RM2-42652</v>
      </c>
      <c r="B486" s="87">
        <v>484</v>
      </c>
      <c r="C486" s="88">
        <v>42652</v>
      </c>
      <c r="D486" s="89">
        <v>4.5999999999999996</v>
      </c>
      <c r="E486" s="91">
        <f t="shared" si="15"/>
        <v>0.66275783168157409</v>
      </c>
      <c r="G486" s="92"/>
    </row>
    <row r="487" spans="1:7" x14ac:dyDescent="0.2">
      <c r="A487" s="86" t="str">
        <f t="shared" si="14"/>
        <v>RM2-42661</v>
      </c>
      <c r="B487" s="87">
        <v>485</v>
      </c>
      <c r="C487" s="88">
        <v>42661</v>
      </c>
      <c r="D487" s="89">
        <v>1.5</v>
      </c>
      <c r="E487" s="91">
        <f t="shared" si="15"/>
        <v>0.17609125905568124</v>
      </c>
      <c r="G487" s="92"/>
    </row>
    <row r="488" spans="1:7" x14ac:dyDescent="0.2">
      <c r="A488" s="86" t="str">
        <f t="shared" si="14"/>
        <v>RM2-42662</v>
      </c>
      <c r="B488" s="87">
        <v>486</v>
      </c>
      <c r="C488" s="88">
        <v>42662</v>
      </c>
      <c r="D488" s="89">
        <v>11.7</v>
      </c>
      <c r="E488" s="91">
        <f t="shared" si="15"/>
        <v>1.0681858617461617</v>
      </c>
      <c r="G488" s="92"/>
    </row>
    <row r="489" spans="1:7" x14ac:dyDescent="0.2">
      <c r="A489" s="86" t="str">
        <f t="shared" si="14"/>
        <v>RM2-42671</v>
      </c>
      <c r="B489" s="87">
        <v>487</v>
      </c>
      <c r="C489" s="88">
        <v>42671</v>
      </c>
      <c r="D489" s="89">
        <v>4.4000000000000004</v>
      </c>
      <c r="E489" s="91">
        <f t="shared" si="15"/>
        <v>0.64345267648618742</v>
      </c>
      <c r="G489" s="92"/>
    </row>
    <row r="490" spans="1:7" x14ac:dyDescent="0.2">
      <c r="A490" s="86" t="str">
        <f t="shared" si="14"/>
        <v>RM2-42672</v>
      </c>
      <c r="B490" s="87">
        <v>488</v>
      </c>
      <c r="C490" s="88">
        <v>42672</v>
      </c>
      <c r="D490" s="89">
        <v>1.9</v>
      </c>
      <c r="E490" s="91">
        <f t="shared" si="15"/>
        <v>0.27875360095282892</v>
      </c>
      <c r="G490" s="92"/>
    </row>
    <row r="491" spans="1:7" x14ac:dyDescent="0.2">
      <c r="A491" s="86" t="str">
        <f t="shared" si="14"/>
        <v>RM2-42681</v>
      </c>
      <c r="B491" s="87">
        <v>489</v>
      </c>
      <c r="C491" s="88">
        <v>42681</v>
      </c>
      <c r="D491" s="89">
        <v>389</v>
      </c>
      <c r="E491" s="91">
        <f t="shared" si="15"/>
        <v>2.5899496013257077</v>
      </c>
      <c r="G491" s="92"/>
    </row>
    <row r="492" spans="1:7" x14ac:dyDescent="0.2">
      <c r="A492" s="86" t="str">
        <f t="shared" si="14"/>
        <v>RM2-42682</v>
      </c>
      <c r="B492" s="87">
        <v>490</v>
      </c>
      <c r="C492" s="88">
        <v>42682</v>
      </c>
      <c r="D492" s="89">
        <v>4.0999999999999996</v>
      </c>
      <c r="E492" s="91">
        <f t="shared" si="15"/>
        <v>0.61278385671973545</v>
      </c>
      <c r="G492" s="92"/>
    </row>
    <row r="493" spans="1:7" x14ac:dyDescent="0.2">
      <c r="A493" s="86" t="str">
        <f t="shared" si="14"/>
        <v>RM2-42691</v>
      </c>
      <c r="B493" s="87">
        <v>491</v>
      </c>
      <c r="C493" s="88">
        <v>42691</v>
      </c>
      <c r="D493" s="89">
        <v>4.2</v>
      </c>
      <c r="E493" s="91">
        <f t="shared" si="15"/>
        <v>0.62324929039790045</v>
      </c>
      <c r="G493" s="92"/>
    </row>
    <row r="494" spans="1:7" x14ac:dyDescent="0.2">
      <c r="A494" s="86" t="str">
        <f t="shared" si="14"/>
        <v>RM2-42692</v>
      </c>
      <c r="B494" s="87">
        <v>492</v>
      </c>
      <c r="C494" s="88">
        <v>42692</v>
      </c>
      <c r="D494" s="89">
        <v>17</v>
      </c>
      <c r="E494" s="91">
        <f t="shared" si="15"/>
        <v>1.2304489213782739</v>
      </c>
      <c r="G494" s="92"/>
    </row>
    <row r="495" spans="1:7" x14ac:dyDescent="0.2">
      <c r="A495" s="86" t="str">
        <f t="shared" si="14"/>
        <v>RM2-42701</v>
      </c>
      <c r="B495" s="87">
        <v>493</v>
      </c>
      <c r="C495" s="88">
        <v>42701</v>
      </c>
      <c r="D495" s="89">
        <v>3</v>
      </c>
      <c r="E495" s="91">
        <f t="shared" si="15"/>
        <v>0.47712125471966244</v>
      </c>
      <c r="G495" s="92"/>
    </row>
    <row r="496" spans="1:7" x14ac:dyDescent="0.2">
      <c r="A496" s="86" t="str">
        <f t="shared" si="14"/>
        <v>RM2-42702</v>
      </c>
      <c r="B496" s="87">
        <v>494</v>
      </c>
      <c r="C496" s="88">
        <v>42702</v>
      </c>
      <c r="D496" s="89">
        <v>7.2</v>
      </c>
      <c r="E496" s="91">
        <f t="shared" si="15"/>
        <v>0.85733249643126852</v>
      </c>
      <c r="G496" s="92"/>
    </row>
    <row r="497" spans="1:7" x14ac:dyDescent="0.2">
      <c r="A497" s="86" t="str">
        <f t="shared" si="14"/>
        <v>RM2-42711</v>
      </c>
      <c r="B497" s="87">
        <v>495</v>
      </c>
      <c r="C497" s="88">
        <v>42711</v>
      </c>
      <c r="D497" s="89">
        <v>2</v>
      </c>
      <c r="E497" s="91">
        <f t="shared" si="15"/>
        <v>0.3010299956639812</v>
      </c>
      <c r="G497" s="92"/>
    </row>
    <row r="498" spans="1:7" x14ac:dyDescent="0.2">
      <c r="A498" s="86" t="str">
        <f t="shared" si="14"/>
        <v>RM2-42712</v>
      </c>
      <c r="B498" s="87">
        <v>496</v>
      </c>
      <c r="C498" s="88">
        <v>42712</v>
      </c>
      <c r="D498" s="89">
        <v>1.4</v>
      </c>
      <c r="E498" s="91">
        <f t="shared" si="15"/>
        <v>0.14612803567823801</v>
      </c>
      <c r="G498" s="92"/>
    </row>
    <row r="499" spans="1:7" x14ac:dyDescent="0.2">
      <c r="A499" s="86" t="str">
        <f t="shared" si="14"/>
        <v>RM2-42721</v>
      </c>
      <c r="B499" s="87">
        <v>497</v>
      </c>
      <c r="C499" s="88">
        <v>42721</v>
      </c>
      <c r="D499" s="89">
        <v>7.9</v>
      </c>
      <c r="E499" s="91">
        <f t="shared" si="15"/>
        <v>0.89762709129044149</v>
      </c>
      <c r="G499" s="92"/>
    </row>
    <row r="500" spans="1:7" x14ac:dyDescent="0.2">
      <c r="A500" s="86" t="str">
        <f t="shared" si="14"/>
        <v>RM2-42722</v>
      </c>
      <c r="B500" s="87">
        <v>498</v>
      </c>
      <c r="C500" s="88">
        <v>42722</v>
      </c>
      <c r="D500" s="89">
        <v>5.8</v>
      </c>
      <c r="E500" s="91">
        <f t="shared" si="15"/>
        <v>0.76342799356293722</v>
      </c>
      <c r="G500" s="92"/>
    </row>
    <row r="501" spans="1:7" x14ac:dyDescent="0.2">
      <c r="A501" s="86" t="str">
        <f t="shared" si="14"/>
        <v>RM2-42731</v>
      </c>
      <c r="B501" s="87">
        <v>499</v>
      </c>
      <c r="C501" s="88">
        <v>42731</v>
      </c>
      <c r="D501" s="89">
        <v>2.2999999999999998</v>
      </c>
      <c r="E501" s="91">
        <f t="shared" si="15"/>
        <v>0.36172783601759284</v>
      </c>
      <c r="G501" s="92"/>
    </row>
    <row r="502" spans="1:7" x14ac:dyDescent="0.2">
      <c r="A502" s="86" t="str">
        <f t="shared" si="14"/>
        <v>RM2-42732</v>
      </c>
      <c r="B502" s="87">
        <v>500</v>
      </c>
      <c r="C502" s="88">
        <v>42732</v>
      </c>
      <c r="D502" s="89">
        <v>5.6</v>
      </c>
      <c r="E502" s="91">
        <f t="shared" si="15"/>
        <v>0.74818802700620035</v>
      </c>
      <c r="G502" s="92"/>
    </row>
    <row r="503" spans="1:7" x14ac:dyDescent="0.2">
      <c r="E503" s="90"/>
      <c r="G503" s="92"/>
    </row>
    <row r="504" spans="1:7" x14ac:dyDescent="0.2">
      <c r="E504" s="90"/>
      <c r="G504" s="92"/>
    </row>
    <row r="505" spans="1:7" x14ac:dyDescent="0.2">
      <c r="E505" s="90"/>
      <c r="G505" s="92"/>
    </row>
    <row r="506" spans="1:7" x14ac:dyDescent="0.2">
      <c r="E506" s="90"/>
      <c r="G506" s="92"/>
    </row>
    <row r="507" spans="1:7" x14ac:dyDescent="0.2">
      <c r="E507" s="90"/>
      <c r="G507" s="92"/>
    </row>
    <row r="508" spans="1:7" x14ac:dyDescent="0.2">
      <c r="E508" s="90"/>
      <c r="G508" s="92"/>
    </row>
    <row r="509" spans="1:7" x14ac:dyDescent="0.2">
      <c r="E509" s="90"/>
      <c r="G509" s="92"/>
    </row>
    <row r="510" spans="1:7" x14ac:dyDescent="0.2">
      <c r="E510" s="90"/>
      <c r="G510" s="92"/>
    </row>
    <row r="511" spans="1:7" x14ac:dyDescent="0.2">
      <c r="E511" s="90"/>
      <c r="G511" s="92"/>
    </row>
    <row r="512" spans="1:7" x14ac:dyDescent="0.2">
      <c r="E512" s="90"/>
      <c r="G512" s="92"/>
    </row>
    <row r="513" spans="5:7" x14ac:dyDescent="0.2">
      <c r="E513" s="90"/>
      <c r="G513" s="92"/>
    </row>
    <row r="514" spans="5:7" x14ac:dyDescent="0.2">
      <c r="E514" s="90"/>
      <c r="G514" s="92"/>
    </row>
    <row r="515" spans="5:7" x14ac:dyDescent="0.2">
      <c r="E515" s="90"/>
      <c r="G515" s="92"/>
    </row>
    <row r="516" spans="5:7" x14ac:dyDescent="0.2">
      <c r="E516" s="90"/>
      <c r="G516" s="92"/>
    </row>
    <row r="517" spans="5:7" x14ac:dyDescent="0.2">
      <c r="E517" s="90"/>
      <c r="G517" s="92"/>
    </row>
    <row r="518" spans="5:7" x14ac:dyDescent="0.2">
      <c r="E518" s="90"/>
      <c r="G518" s="92"/>
    </row>
    <row r="519" spans="5:7" x14ac:dyDescent="0.2">
      <c r="E519" s="90"/>
      <c r="G519" s="92"/>
    </row>
    <row r="520" spans="5:7" x14ac:dyDescent="0.2">
      <c r="E520" s="90"/>
      <c r="G520" s="92"/>
    </row>
    <row r="521" spans="5:7" x14ac:dyDescent="0.2">
      <c r="E521" s="90"/>
      <c r="G521" s="92"/>
    </row>
    <row r="522" spans="5:7" x14ac:dyDescent="0.2">
      <c r="E522" s="90"/>
      <c r="G522" s="92"/>
    </row>
    <row r="523" spans="5:7" x14ac:dyDescent="0.2">
      <c r="E523" s="90"/>
      <c r="G523" s="92"/>
    </row>
    <row r="524" spans="5:7" x14ac:dyDescent="0.2">
      <c r="E524" s="90"/>
      <c r="G524" s="92"/>
    </row>
    <row r="525" spans="5:7" x14ac:dyDescent="0.2">
      <c r="E525" s="90"/>
      <c r="G525" s="92"/>
    </row>
    <row r="526" spans="5:7" x14ac:dyDescent="0.2">
      <c r="E526" s="90"/>
      <c r="G526" s="92"/>
    </row>
    <row r="527" spans="5:7" x14ac:dyDescent="0.2">
      <c r="E527" s="90"/>
      <c r="G527" s="92"/>
    </row>
    <row r="528" spans="5:7" x14ac:dyDescent="0.2">
      <c r="E528" s="90"/>
      <c r="G528" s="92"/>
    </row>
    <row r="529" spans="5:7" x14ac:dyDescent="0.2">
      <c r="E529" s="90"/>
      <c r="G529" s="92"/>
    </row>
    <row r="530" spans="5:7" x14ac:dyDescent="0.2">
      <c r="E530" s="90"/>
      <c r="G530" s="92"/>
    </row>
    <row r="531" spans="5:7" x14ac:dyDescent="0.2">
      <c r="E531" s="90"/>
      <c r="G531" s="92"/>
    </row>
    <row r="532" spans="5:7" x14ac:dyDescent="0.2">
      <c r="E532" s="90"/>
      <c r="G532" s="92"/>
    </row>
    <row r="533" spans="5:7" x14ac:dyDescent="0.2">
      <c r="E533" s="90"/>
      <c r="G533" s="92"/>
    </row>
    <row r="534" spans="5:7" x14ac:dyDescent="0.2">
      <c r="E534" s="90"/>
      <c r="G534" s="92"/>
    </row>
    <row r="535" spans="5:7" x14ac:dyDescent="0.2">
      <c r="E535" s="90"/>
      <c r="G535" s="92"/>
    </row>
    <row r="536" spans="5:7" x14ac:dyDescent="0.2">
      <c r="E536" s="90"/>
      <c r="G536" s="92"/>
    </row>
    <row r="537" spans="5:7" x14ac:dyDescent="0.2">
      <c r="E537" s="90"/>
      <c r="G537" s="92"/>
    </row>
    <row r="538" spans="5:7" x14ac:dyDescent="0.2">
      <c r="E538" s="90"/>
      <c r="G538" s="92"/>
    </row>
    <row r="539" spans="5:7" x14ac:dyDescent="0.2">
      <c r="E539" s="90"/>
      <c r="G539" s="92"/>
    </row>
    <row r="540" spans="5:7" x14ac:dyDescent="0.2">
      <c r="E540" s="90"/>
      <c r="G540" s="92"/>
    </row>
    <row r="541" spans="5:7" x14ac:dyDescent="0.2">
      <c r="E541" s="90"/>
      <c r="G541" s="92"/>
    </row>
    <row r="542" spans="5:7" x14ac:dyDescent="0.2">
      <c r="E542" s="90"/>
      <c r="G542" s="92"/>
    </row>
    <row r="543" spans="5:7" x14ac:dyDescent="0.2">
      <c r="E543" s="90"/>
      <c r="G543" s="92"/>
    </row>
    <row r="544" spans="5:7" x14ac:dyDescent="0.2">
      <c r="E544" s="90"/>
      <c r="G544" s="92"/>
    </row>
    <row r="545" spans="5:7" x14ac:dyDescent="0.2">
      <c r="E545" s="90"/>
      <c r="G545" s="92"/>
    </row>
    <row r="546" spans="5:7" x14ac:dyDescent="0.2">
      <c r="E546" s="90"/>
      <c r="G546" s="92"/>
    </row>
    <row r="547" spans="5:7" x14ac:dyDescent="0.2">
      <c r="E547" s="90"/>
      <c r="G547" s="92"/>
    </row>
    <row r="548" spans="5:7" x14ac:dyDescent="0.2">
      <c r="E548" s="90"/>
      <c r="G548" s="92"/>
    </row>
    <row r="549" spans="5:7" x14ac:dyDescent="0.2">
      <c r="E549" s="90"/>
      <c r="G549" s="92"/>
    </row>
    <row r="550" spans="5:7" x14ac:dyDescent="0.2">
      <c r="E550" s="90"/>
      <c r="G550" s="92"/>
    </row>
    <row r="551" spans="5:7" x14ac:dyDescent="0.2">
      <c r="E551" s="90"/>
      <c r="G551" s="92"/>
    </row>
    <row r="552" spans="5:7" x14ac:dyDescent="0.2">
      <c r="E552" s="90"/>
      <c r="G552" s="92"/>
    </row>
    <row r="553" spans="5:7" x14ac:dyDescent="0.2">
      <c r="E553" s="90"/>
      <c r="G553" s="92"/>
    </row>
    <row r="554" spans="5:7" x14ac:dyDescent="0.2">
      <c r="E554" s="90"/>
      <c r="G554" s="92"/>
    </row>
    <row r="555" spans="5:7" x14ac:dyDescent="0.2">
      <c r="E555" s="90"/>
      <c r="G555" s="92"/>
    </row>
    <row r="556" spans="5:7" x14ac:dyDescent="0.2">
      <c r="E556" s="90"/>
      <c r="G556" s="92"/>
    </row>
    <row r="557" spans="5:7" x14ac:dyDescent="0.2">
      <c r="E557" s="90"/>
      <c r="G557" s="92"/>
    </row>
    <row r="558" spans="5:7" x14ac:dyDescent="0.2">
      <c r="E558" s="90"/>
      <c r="G558" s="92"/>
    </row>
    <row r="559" spans="5:7" x14ac:dyDescent="0.2">
      <c r="E559" s="90"/>
      <c r="G559" s="92"/>
    </row>
    <row r="560" spans="5:7" x14ac:dyDescent="0.2">
      <c r="E560" s="90"/>
      <c r="G560" s="92"/>
    </row>
    <row r="561" spans="5:7" x14ac:dyDescent="0.2">
      <c r="E561" s="90"/>
      <c r="G561" s="92"/>
    </row>
    <row r="562" spans="5:7" x14ac:dyDescent="0.2">
      <c r="E562" s="90"/>
      <c r="G562" s="92"/>
    </row>
    <row r="563" spans="5:7" x14ac:dyDescent="0.2">
      <c r="E563" s="90"/>
      <c r="G563" s="92"/>
    </row>
    <row r="564" spans="5:7" x14ac:dyDescent="0.2">
      <c r="E564" s="90"/>
      <c r="G564" s="92"/>
    </row>
    <row r="565" spans="5:7" x14ac:dyDescent="0.2">
      <c r="E565" s="90"/>
      <c r="G565" s="92"/>
    </row>
    <row r="566" spans="5:7" x14ac:dyDescent="0.2">
      <c r="E566" s="90"/>
      <c r="G566" s="92"/>
    </row>
    <row r="567" spans="5:7" x14ac:dyDescent="0.2">
      <c r="E567" s="90"/>
      <c r="G567" s="92"/>
    </row>
    <row r="568" spans="5:7" x14ac:dyDescent="0.2">
      <c r="E568" s="90"/>
      <c r="G568" s="92"/>
    </row>
    <row r="569" spans="5:7" x14ac:dyDescent="0.2">
      <c r="E569" s="90"/>
      <c r="G569" s="92"/>
    </row>
    <row r="570" spans="5:7" x14ac:dyDescent="0.2">
      <c r="E570" s="90"/>
      <c r="G570" s="92"/>
    </row>
    <row r="571" spans="5:7" x14ac:dyDescent="0.2">
      <c r="E571" s="90"/>
      <c r="G571" s="92"/>
    </row>
    <row r="572" spans="5:7" x14ac:dyDescent="0.2">
      <c r="E572" s="90"/>
      <c r="G572" s="92"/>
    </row>
    <row r="573" spans="5:7" x14ac:dyDescent="0.2">
      <c r="E573" s="90"/>
      <c r="G573" s="92"/>
    </row>
    <row r="574" spans="5:7" x14ac:dyDescent="0.2">
      <c r="E574" s="90"/>
      <c r="G574" s="92"/>
    </row>
    <row r="575" spans="5:7" x14ac:dyDescent="0.2">
      <c r="E575" s="90"/>
      <c r="G575" s="92"/>
    </row>
    <row r="576" spans="5:7" x14ac:dyDescent="0.2">
      <c r="E576" s="90"/>
      <c r="G576" s="92"/>
    </row>
    <row r="577" spans="5:7" x14ac:dyDescent="0.2">
      <c r="E577" s="90"/>
      <c r="G577" s="92"/>
    </row>
    <row r="578" spans="5:7" x14ac:dyDescent="0.2">
      <c r="E578" s="90"/>
      <c r="G578" s="92"/>
    </row>
    <row r="579" spans="5:7" x14ac:dyDescent="0.2">
      <c r="E579" s="90"/>
      <c r="G579" s="92"/>
    </row>
    <row r="580" spans="5:7" x14ac:dyDescent="0.2">
      <c r="E580" s="90"/>
      <c r="G580" s="92"/>
    </row>
    <row r="581" spans="5:7" x14ac:dyDescent="0.2">
      <c r="E581" s="90"/>
      <c r="G581" s="92"/>
    </row>
    <row r="582" spans="5:7" x14ac:dyDescent="0.2">
      <c r="E582" s="90"/>
      <c r="G582" s="92"/>
    </row>
    <row r="583" spans="5:7" x14ac:dyDescent="0.2">
      <c r="E583" s="90"/>
      <c r="G583" s="92"/>
    </row>
    <row r="584" spans="5:7" x14ac:dyDescent="0.2">
      <c r="E584" s="90"/>
      <c r="G584" s="92"/>
    </row>
    <row r="585" spans="5:7" x14ac:dyDescent="0.2">
      <c r="E585" s="90"/>
      <c r="G585" s="92"/>
    </row>
    <row r="586" spans="5:7" x14ac:dyDescent="0.2">
      <c r="E586" s="90"/>
      <c r="G586" s="92"/>
    </row>
    <row r="587" spans="5:7" x14ac:dyDescent="0.2">
      <c r="E587" s="90"/>
      <c r="G587" s="92"/>
    </row>
    <row r="588" spans="5:7" x14ac:dyDescent="0.2">
      <c r="E588" s="90"/>
      <c r="G588" s="92"/>
    </row>
    <row r="589" spans="5:7" x14ac:dyDescent="0.2">
      <c r="E589" s="90"/>
      <c r="G589" s="92"/>
    </row>
    <row r="590" spans="5:7" x14ac:dyDescent="0.2">
      <c r="E590" s="90"/>
      <c r="G590" s="92"/>
    </row>
    <row r="591" spans="5:7" x14ac:dyDescent="0.2">
      <c r="E591" s="90"/>
      <c r="G591" s="92"/>
    </row>
    <row r="592" spans="5:7" x14ac:dyDescent="0.2">
      <c r="E592" s="90"/>
      <c r="G592" s="92"/>
    </row>
    <row r="593" spans="5:7" x14ac:dyDescent="0.2">
      <c r="E593" s="90"/>
      <c r="G593" s="92"/>
    </row>
    <row r="594" spans="5:7" x14ac:dyDescent="0.2">
      <c r="E594" s="90"/>
      <c r="G594" s="92"/>
    </row>
    <row r="595" spans="5:7" x14ac:dyDescent="0.2">
      <c r="E595" s="90"/>
      <c r="G595" s="92"/>
    </row>
    <row r="596" spans="5:7" x14ac:dyDescent="0.2">
      <c r="E596" s="90"/>
      <c r="G596" s="92"/>
    </row>
    <row r="597" spans="5:7" x14ac:dyDescent="0.2">
      <c r="E597" s="90"/>
      <c r="G597" s="92"/>
    </row>
    <row r="598" spans="5:7" x14ac:dyDescent="0.2">
      <c r="E598" s="90"/>
      <c r="G598" s="92"/>
    </row>
    <row r="599" spans="5:7" x14ac:dyDescent="0.2">
      <c r="E599" s="90"/>
      <c r="G599" s="92"/>
    </row>
    <row r="600" spans="5:7" x14ac:dyDescent="0.2">
      <c r="E600" s="90"/>
      <c r="G600" s="92"/>
    </row>
    <row r="601" spans="5:7" x14ac:dyDescent="0.2">
      <c r="E601" s="90"/>
      <c r="G601" s="92"/>
    </row>
    <row r="602" spans="5:7" x14ac:dyDescent="0.2">
      <c r="E602" s="90"/>
      <c r="G602" s="92"/>
    </row>
    <row r="603" spans="5:7" x14ac:dyDescent="0.2">
      <c r="E603" s="90"/>
      <c r="G603" s="92"/>
    </row>
    <row r="604" spans="5:7" x14ac:dyDescent="0.2">
      <c r="E604" s="90"/>
      <c r="G604" s="92"/>
    </row>
    <row r="605" spans="5:7" x14ac:dyDescent="0.2">
      <c r="E605" s="90"/>
      <c r="G605" s="92"/>
    </row>
    <row r="606" spans="5:7" x14ac:dyDescent="0.2">
      <c r="E606" s="90"/>
      <c r="G606" s="92"/>
    </row>
    <row r="607" spans="5:7" x14ac:dyDescent="0.2">
      <c r="E607" s="90"/>
      <c r="G607" s="92"/>
    </row>
    <row r="608" spans="5:7" x14ac:dyDescent="0.2">
      <c r="E608" s="90"/>
      <c r="G608" s="92"/>
    </row>
    <row r="609" spans="5:7" x14ac:dyDescent="0.2">
      <c r="E609" s="90"/>
      <c r="G609" s="92"/>
    </row>
    <row r="610" spans="5:7" x14ac:dyDescent="0.2">
      <c r="E610" s="90"/>
      <c r="G610" s="92"/>
    </row>
    <row r="611" spans="5:7" x14ac:dyDescent="0.2">
      <c r="E611" s="90"/>
      <c r="G611" s="92"/>
    </row>
    <row r="612" spans="5:7" x14ac:dyDescent="0.2">
      <c r="E612" s="90"/>
      <c r="G612" s="92"/>
    </row>
    <row r="613" spans="5:7" x14ac:dyDescent="0.2">
      <c r="E613" s="90"/>
      <c r="G613" s="92"/>
    </row>
    <row r="614" spans="5:7" x14ac:dyDescent="0.2">
      <c r="E614" s="90"/>
      <c r="G614" s="92"/>
    </row>
    <row r="615" spans="5:7" x14ac:dyDescent="0.2">
      <c r="E615" s="90"/>
      <c r="G615" s="92"/>
    </row>
    <row r="616" spans="5:7" x14ac:dyDescent="0.2">
      <c r="E616" s="90"/>
      <c r="G616" s="92"/>
    </row>
    <row r="617" spans="5:7" x14ac:dyDescent="0.2">
      <c r="E617" s="90"/>
      <c r="G617" s="92"/>
    </row>
    <row r="618" spans="5:7" x14ac:dyDescent="0.2">
      <c r="E618" s="90"/>
      <c r="G618" s="92"/>
    </row>
    <row r="619" spans="5:7" x14ac:dyDescent="0.2">
      <c r="E619" s="90"/>
      <c r="G619" s="92"/>
    </row>
    <row r="620" spans="5:7" x14ac:dyDescent="0.2">
      <c r="E620" s="90"/>
      <c r="G620" s="92"/>
    </row>
    <row r="621" spans="5:7" x14ac:dyDescent="0.2">
      <c r="E621" s="90"/>
      <c r="G621" s="92"/>
    </row>
    <row r="622" spans="5:7" x14ac:dyDescent="0.2">
      <c r="E622" s="90"/>
      <c r="G622" s="92"/>
    </row>
    <row r="623" spans="5:7" x14ac:dyDescent="0.2">
      <c r="E623" s="90"/>
      <c r="G623" s="92"/>
    </row>
    <row r="624" spans="5:7" x14ac:dyDescent="0.2">
      <c r="E624" s="90"/>
      <c r="G624" s="92"/>
    </row>
    <row r="625" spans="5:7" x14ac:dyDescent="0.2">
      <c r="E625" s="90"/>
      <c r="G625" s="92"/>
    </row>
    <row r="626" spans="5:7" x14ac:dyDescent="0.2">
      <c r="E626" s="90"/>
      <c r="G626" s="92"/>
    </row>
    <row r="627" spans="5:7" x14ac:dyDescent="0.2">
      <c r="E627" s="90"/>
      <c r="G627" s="92"/>
    </row>
    <row r="628" spans="5:7" x14ac:dyDescent="0.2">
      <c r="E628" s="90"/>
      <c r="G628" s="92"/>
    </row>
    <row r="629" spans="5:7" x14ac:dyDescent="0.2">
      <c r="E629" s="90"/>
      <c r="G629" s="92"/>
    </row>
    <row r="630" spans="5:7" x14ac:dyDescent="0.2">
      <c r="E630" s="90"/>
      <c r="G630" s="92"/>
    </row>
    <row r="631" spans="5:7" x14ac:dyDescent="0.2">
      <c r="E631" s="90"/>
      <c r="G631" s="92"/>
    </row>
    <row r="632" spans="5:7" x14ac:dyDescent="0.2">
      <c r="E632" s="90"/>
      <c r="G632" s="92"/>
    </row>
    <row r="633" spans="5:7" x14ac:dyDescent="0.2">
      <c r="E633" s="90"/>
      <c r="G633" s="92"/>
    </row>
    <row r="634" spans="5:7" x14ac:dyDescent="0.2">
      <c r="E634" s="90"/>
      <c r="G634" s="92"/>
    </row>
    <row r="635" spans="5:7" x14ac:dyDescent="0.2">
      <c r="E635" s="90"/>
      <c r="G635" s="92"/>
    </row>
    <row r="636" spans="5:7" x14ac:dyDescent="0.2">
      <c r="E636" s="90"/>
      <c r="G636" s="92"/>
    </row>
    <row r="637" spans="5:7" x14ac:dyDescent="0.2">
      <c r="E637" s="90"/>
      <c r="G637" s="92"/>
    </row>
    <row r="638" spans="5:7" x14ac:dyDescent="0.2">
      <c r="E638" s="90"/>
      <c r="G638" s="92"/>
    </row>
    <row r="639" spans="5:7" x14ac:dyDescent="0.2">
      <c r="E639" s="90"/>
      <c r="G639" s="92"/>
    </row>
    <row r="640" spans="5:7" x14ac:dyDescent="0.2">
      <c r="E640" s="90"/>
      <c r="G640" s="92"/>
    </row>
    <row r="641" spans="5:7" x14ac:dyDescent="0.2">
      <c r="E641" s="90"/>
      <c r="G641" s="92"/>
    </row>
    <row r="642" spans="5:7" x14ac:dyDescent="0.2">
      <c r="E642" s="90"/>
      <c r="G642" s="92"/>
    </row>
    <row r="643" spans="5:7" x14ac:dyDescent="0.2">
      <c r="E643" s="90"/>
      <c r="G643" s="92"/>
    </row>
    <row r="644" spans="5:7" x14ac:dyDescent="0.2">
      <c r="E644" s="90"/>
      <c r="G644" s="92"/>
    </row>
    <row r="645" spans="5:7" x14ac:dyDescent="0.2">
      <c r="E645" s="90"/>
      <c r="G645" s="92"/>
    </row>
    <row r="646" spans="5:7" x14ac:dyDescent="0.2">
      <c r="E646" s="90"/>
      <c r="G646" s="92"/>
    </row>
    <row r="647" spans="5:7" x14ac:dyDescent="0.2">
      <c r="E647" s="90"/>
      <c r="G647" s="92"/>
    </row>
    <row r="648" spans="5:7" x14ac:dyDescent="0.2">
      <c r="E648" s="90"/>
      <c r="G648" s="92"/>
    </row>
    <row r="649" spans="5:7" x14ac:dyDescent="0.2">
      <c r="E649" s="90"/>
      <c r="G649" s="92"/>
    </row>
    <row r="650" spans="5:7" x14ac:dyDescent="0.2">
      <c r="E650" s="90"/>
      <c r="G650" s="92"/>
    </row>
    <row r="651" spans="5:7" x14ac:dyDescent="0.2">
      <c r="E651" s="90"/>
      <c r="G651" s="92"/>
    </row>
    <row r="652" spans="5:7" x14ac:dyDescent="0.2">
      <c r="E652" s="90"/>
      <c r="G652" s="92"/>
    </row>
    <row r="653" spans="5:7" x14ac:dyDescent="0.2">
      <c r="E653" s="90"/>
      <c r="G653" s="92"/>
    </row>
    <row r="654" spans="5:7" x14ac:dyDescent="0.2">
      <c r="E654" s="90"/>
      <c r="G654" s="92"/>
    </row>
    <row r="655" spans="5:7" x14ac:dyDescent="0.2">
      <c r="E655" s="90"/>
      <c r="G655" s="92"/>
    </row>
    <row r="656" spans="5:7" x14ac:dyDescent="0.2">
      <c r="E656" s="90"/>
      <c r="G656" s="92"/>
    </row>
    <row r="657" spans="5:7" x14ac:dyDescent="0.2">
      <c r="E657" s="90"/>
      <c r="G657" s="92"/>
    </row>
    <row r="658" spans="5:7" x14ac:dyDescent="0.2">
      <c r="E658" s="90"/>
      <c r="G658" s="92"/>
    </row>
    <row r="659" spans="5:7" x14ac:dyDescent="0.2">
      <c r="E659" s="90"/>
      <c r="G659" s="92"/>
    </row>
    <row r="660" spans="5:7" x14ac:dyDescent="0.2">
      <c r="E660" s="90"/>
      <c r="G660" s="92"/>
    </row>
    <row r="661" spans="5:7" x14ac:dyDescent="0.2">
      <c r="E661" s="90"/>
      <c r="G661" s="92"/>
    </row>
    <row r="662" spans="5:7" x14ac:dyDescent="0.2">
      <c r="E662" s="90"/>
      <c r="G662" s="92"/>
    </row>
    <row r="663" spans="5:7" x14ac:dyDescent="0.2">
      <c r="E663" s="90"/>
      <c r="G663" s="92"/>
    </row>
    <row r="664" spans="5:7" x14ac:dyDescent="0.2">
      <c r="E664" s="90"/>
      <c r="G664" s="92"/>
    </row>
    <row r="665" spans="5:7" x14ac:dyDescent="0.2">
      <c r="E665" s="90"/>
      <c r="G665" s="92"/>
    </row>
    <row r="666" spans="5:7" x14ac:dyDescent="0.2">
      <c r="E666" s="90"/>
      <c r="G666" s="92"/>
    </row>
    <row r="667" spans="5:7" x14ac:dyDescent="0.2">
      <c r="E667" s="90"/>
      <c r="G667" s="92"/>
    </row>
    <row r="668" spans="5:7" x14ac:dyDescent="0.2">
      <c r="E668" s="90"/>
      <c r="G668" s="92"/>
    </row>
    <row r="669" spans="5:7" x14ac:dyDescent="0.2">
      <c r="E669" s="90"/>
      <c r="G669" s="92"/>
    </row>
    <row r="670" spans="5:7" x14ac:dyDescent="0.2">
      <c r="E670" s="90"/>
      <c r="G670" s="92"/>
    </row>
    <row r="671" spans="5:7" x14ac:dyDescent="0.2">
      <c r="E671" s="90"/>
      <c r="G671" s="92"/>
    </row>
    <row r="672" spans="5:7" x14ac:dyDescent="0.2">
      <c r="E672" s="90"/>
      <c r="G672" s="92"/>
    </row>
    <row r="673" spans="5:7" x14ac:dyDescent="0.2">
      <c r="E673" s="90"/>
      <c r="G673" s="92"/>
    </row>
    <row r="674" spans="5:7" x14ac:dyDescent="0.2">
      <c r="E674" s="90"/>
      <c r="G674" s="92"/>
    </row>
    <row r="675" spans="5:7" x14ac:dyDescent="0.2">
      <c r="E675" s="90"/>
      <c r="G675" s="92"/>
    </row>
    <row r="676" spans="5:7" x14ac:dyDescent="0.2">
      <c r="E676" s="90"/>
      <c r="G676" s="92"/>
    </row>
    <row r="677" spans="5:7" x14ac:dyDescent="0.2">
      <c r="E677" s="90"/>
      <c r="G677" s="92"/>
    </row>
    <row r="678" spans="5:7" x14ac:dyDescent="0.2">
      <c r="E678" s="90"/>
      <c r="G678" s="92"/>
    </row>
    <row r="679" spans="5:7" x14ac:dyDescent="0.2">
      <c r="E679" s="90"/>
      <c r="G679" s="92"/>
    </row>
    <row r="680" spans="5:7" x14ac:dyDescent="0.2">
      <c r="E680" s="90"/>
      <c r="G680" s="92"/>
    </row>
    <row r="681" spans="5:7" x14ac:dyDescent="0.2">
      <c r="E681" s="90"/>
      <c r="G681" s="92"/>
    </row>
    <row r="682" spans="5:7" x14ac:dyDescent="0.2">
      <c r="E682" s="90"/>
      <c r="G682" s="92"/>
    </row>
    <row r="683" spans="5:7" x14ac:dyDescent="0.2">
      <c r="E683" s="90"/>
      <c r="G683" s="92"/>
    </row>
    <row r="684" spans="5:7" x14ac:dyDescent="0.2">
      <c r="E684" s="90"/>
      <c r="G684" s="92"/>
    </row>
    <row r="685" spans="5:7" x14ac:dyDescent="0.2">
      <c r="E685" s="90"/>
      <c r="G685" s="92"/>
    </row>
    <row r="686" spans="5:7" x14ac:dyDescent="0.2">
      <c r="E686" s="90"/>
      <c r="G686" s="92"/>
    </row>
    <row r="687" spans="5:7" x14ac:dyDescent="0.2">
      <c r="E687" s="90"/>
      <c r="G687" s="92"/>
    </row>
    <row r="688" spans="5:7" x14ac:dyDescent="0.2">
      <c r="E688" s="90"/>
      <c r="G688" s="92"/>
    </row>
    <row r="689" spans="5:7" x14ac:dyDescent="0.2">
      <c r="E689" s="90"/>
      <c r="G689" s="92"/>
    </row>
    <row r="690" spans="5:7" x14ac:dyDescent="0.2">
      <c r="E690" s="90"/>
      <c r="G690" s="92"/>
    </row>
    <row r="691" spans="5:7" x14ac:dyDescent="0.2">
      <c r="E691" s="90"/>
      <c r="G691" s="92"/>
    </row>
    <row r="692" spans="5:7" x14ac:dyDescent="0.2">
      <c r="E692" s="90"/>
      <c r="G692" s="92"/>
    </row>
    <row r="693" spans="5:7" x14ac:dyDescent="0.2">
      <c r="E693" s="90"/>
      <c r="G693" s="92"/>
    </row>
    <row r="694" spans="5:7" x14ac:dyDescent="0.2">
      <c r="E694" s="90"/>
      <c r="G694" s="92"/>
    </row>
    <row r="695" spans="5:7" x14ac:dyDescent="0.2">
      <c r="E695" s="90"/>
      <c r="G695" s="92"/>
    </row>
    <row r="696" spans="5:7" x14ac:dyDescent="0.2">
      <c r="E696" s="90"/>
      <c r="G696" s="92"/>
    </row>
    <row r="697" spans="5:7" x14ac:dyDescent="0.2">
      <c r="E697" s="90"/>
      <c r="G697" s="92"/>
    </row>
    <row r="698" spans="5:7" x14ac:dyDescent="0.2">
      <c r="E698" s="90"/>
      <c r="G698" s="92"/>
    </row>
    <row r="699" spans="5:7" x14ac:dyDescent="0.2">
      <c r="E699" s="90"/>
      <c r="G699" s="92"/>
    </row>
    <row r="700" spans="5:7" x14ac:dyDescent="0.2">
      <c r="E700" s="90"/>
      <c r="G700" s="92"/>
    </row>
    <row r="701" spans="5:7" x14ac:dyDescent="0.2">
      <c r="E701" s="90"/>
      <c r="G701" s="92"/>
    </row>
    <row r="702" spans="5:7" x14ac:dyDescent="0.2">
      <c r="E702" s="90"/>
      <c r="G702" s="92"/>
    </row>
    <row r="703" spans="5:7" x14ac:dyDescent="0.2">
      <c r="E703" s="90"/>
      <c r="G703" s="92"/>
    </row>
    <row r="704" spans="5:7" x14ac:dyDescent="0.2">
      <c r="E704" s="90"/>
      <c r="G704" s="92"/>
    </row>
    <row r="705" spans="5:7" x14ac:dyDescent="0.2">
      <c r="E705" s="90"/>
      <c r="G705" s="92"/>
    </row>
    <row r="706" spans="5:7" x14ac:dyDescent="0.2">
      <c r="E706" s="90"/>
      <c r="G706" s="92"/>
    </row>
    <row r="707" spans="5:7" x14ac:dyDescent="0.2">
      <c r="E707" s="90"/>
      <c r="G707" s="92"/>
    </row>
    <row r="708" spans="5:7" x14ac:dyDescent="0.2">
      <c r="E708" s="90"/>
      <c r="G708" s="92"/>
    </row>
    <row r="709" spans="5:7" x14ac:dyDescent="0.2">
      <c r="E709" s="90"/>
      <c r="G709" s="92"/>
    </row>
    <row r="710" spans="5:7" x14ac:dyDescent="0.2">
      <c r="E710" s="90"/>
      <c r="G710" s="92"/>
    </row>
    <row r="711" spans="5:7" x14ac:dyDescent="0.2">
      <c r="E711" s="90"/>
      <c r="G711" s="92"/>
    </row>
    <row r="712" spans="5:7" x14ac:dyDescent="0.2">
      <c r="E712" s="90"/>
      <c r="G712" s="92"/>
    </row>
    <row r="713" spans="5:7" x14ac:dyDescent="0.2">
      <c r="E713" s="90"/>
      <c r="G713" s="92"/>
    </row>
    <row r="714" spans="5:7" x14ac:dyDescent="0.2">
      <c r="E714" s="90"/>
      <c r="G714" s="92"/>
    </row>
    <row r="715" spans="5:7" x14ac:dyDescent="0.2">
      <c r="E715" s="90"/>
      <c r="G715" s="92"/>
    </row>
    <row r="716" spans="5:7" x14ac:dyDescent="0.2">
      <c r="E716" s="90"/>
      <c r="G716" s="92"/>
    </row>
    <row r="717" spans="5:7" x14ac:dyDescent="0.2">
      <c r="E717" s="90"/>
      <c r="G717" s="92"/>
    </row>
    <row r="718" spans="5:7" x14ac:dyDescent="0.2">
      <c r="E718" s="90"/>
      <c r="G718" s="92"/>
    </row>
    <row r="719" spans="5:7" x14ac:dyDescent="0.2">
      <c r="E719" s="90"/>
      <c r="G719" s="92"/>
    </row>
    <row r="720" spans="5:7" x14ac:dyDescent="0.2">
      <c r="E720" s="90"/>
      <c r="G720" s="92"/>
    </row>
    <row r="721" spans="5:7" x14ac:dyDescent="0.2">
      <c r="E721" s="90"/>
      <c r="G721" s="92"/>
    </row>
    <row r="722" spans="5:7" x14ac:dyDescent="0.2">
      <c r="E722" s="90"/>
      <c r="G722" s="92"/>
    </row>
    <row r="723" spans="5:7" x14ac:dyDescent="0.2">
      <c r="E723" s="90"/>
      <c r="G723" s="92"/>
    </row>
    <row r="724" spans="5:7" x14ac:dyDescent="0.2">
      <c r="E724" s="90"/>
      <c r="G724" s="92"/>
    </row>
    <row r="725" spans="5:7" x14ac:dyDescent="0.2">
      <c r="E725" s="90"/>
      <c r="G725" s="92"/>
    </row>
    <row r="726" spans="5:7" x14ac:dyDescent="0.2">
      <c r="E726" s="90"/>
      <c r="G726" s="92"/>
    </row>
    <row r="727" spans="5:7" x14ac:dyDescent="0.2">
      <c r="E727" s="90"/>
      <c r="G727" s="92"/>
    </row>
    <row r="728" spans="5:7" x14ac:dyDescent="0.2">
      <c r="E728" s="90"/>
      <c r="G728" s="92"/>
    </row>
    <row r="729" spans="5:7" x14ac:dyDescent="0.2">
      <c r="E729" s="90"/>
      <c r="G729" s="92"/>
    </row>
    <row r="730" spans="5:7" x14ac:dyDescent="0.2">
      <c r="E730" s="90"/>
      <c r="G730" s="92"/>
    </row>
    <row r="731" spans="5:7" x14ac:dyDescent="0.2">
      <c r="E731" s="90"/>
      <c r="G731" s="92"/>
    </row>
    <row r="732" spans="5:7" x14ac:dyDescent="0.2">
      <c r="E732" s="90"/>
      <c r="G732" s="92"/>
    </row>
    <row r="733" spans="5:7" x14ac:dyDescent="0.2">
      <c r="E733" s="90"/>
      <c r="G733" s="92"/>
    </row>
    <row r="734" spans="5:7" x14ac:dyDescent="0.2">
      <c r="E734" s="90"/>
      <c r="G734" s="92"/>
    </row>
    <row r="735" spans="5:7" x14ac:dyDescent="0.2">
      <c r="E735" s="90"/>
      <c r="G735" s="92"/>
    </row>
    <row r="736" spans="5:7" x14ac:dyDescent="0.2">
      <c r="E736" s="90"/>
      <c r="G736" s="92"/>
    </row>
    <row r="737" spans="5:7" x14ac:dyDescent="0.2">
      <c r="E737" s="90"/>
      <c r="G737" s="92"/>
    </row>
    <row r="738" spans="5:7" x14ac:dyDescent="0.2">
      <c r="E738" s="90"/>
      <c r="G738" s="92"/>
    </row>
    <row r="739" spans="5:7" x14ac:dyDescent="0.2">
      <c r="E739" s="90"/>
      <c r="G739" s="92"/>
    </row>
    <row r="740" spans="5:7" x14ac:dyDescent="0.2">
      <c r="E740" s="90"/>
      <c r="G740" s="92"/>
    </row>
    <row r="741" spans="5:7" x14ac:dyDescent="0.2">
      <c r="E741" s="90"/>
      <c r="G741" s="92"/>
    </row>
    <row r="742" spans="5:7" x14ac:dyDescent="0.2">
      <c r="E742" s="90"/>
      <c r="G742" s="92"/>
    </row>
    <row r="743" spans="5:7" x14ac:dyDescent="0.2">
      <c r="E743" s="90"/>
      <c r="G743" s="92"/>
    </row>
    <row r="744" spans="5:7" x14ac:dyDescent="0.2">
      <c r="E744" s="90"/>
      <c r="G744" s="92"/>
    </row>
    <row r="745" spans="5:7" x14ac:dyDescent="0.2">
      <c r="E745" s="90"/>
      <c r="G745" s="92"/>
    </row>
    <row r="746" spans="5:7" x14ac:dyDescent="0.2">
      <c r="E746" s="90"/>
      <c r="G746" s="92"/>
    </row>
    <row r="747" spans="5:7" x14ac:dyDescent="0.2">
      <c r="E747" s="90"/>
      <c r="G747" s="92"/>
    </row>
    <row r="748" spans="5:7" x14ac:dyDescent="0.2">
      <c r="E748" s="90"/>
      <c r="G748" s="92"/>
    </row>
    <row r="749" spans="5:7" x14ac:dyDescent="0.2">
      <c r="E749" s="90"/>
      <c r="G749" s="92"/>
    </row>
    <row r="750" spans="5:7" x14ac:dyDescent="0.2">
      <c r="E750" s="90"/>
      <c r="G750" s="92"/>
    </row>
    <row r="751" spans="5:7" x14ac:dyDescent="0.2">
      <c r="E751" s="90"/>
      <c r="G751" s="92"/>
    </row>
    <row r="752" spans="5:7" x14ac:dyDescent="0.2">
      <c r="E752" s="90"/>
      <c r="G752" s="92"/>
    </row>
    <row r="753" spans="5:7" x14ac:dyDescent="0.2">
      <c r="E753" s="90"/>
      <c r="G753" s="92"/>
    </row>
    <row r="754" spans="5:7" x14ac:dyDescent="0.2">
      <c r="E754" s="90"/>
      <c r="G754" s="92"/>
    </row>
    <row r="755" spans="5:7" x14ac:dyDescent="0.2">
      <c r="E755" s="90"/>
      <c r="G755" s="92"/>
    </row>
    <row r="756" spans="5:7" x14ac:dyDescent="0.2">
      <c r="E756" s="90"/>
      <c r="G756" s="92"/>
    </row>
    <row r="757" spans="5:7" x14ac:dyDescent="0.2">
      <c r="E757" s="90"/>
      <c r="G757" s="92"/>
    </row>
    <row r="758" spans="5:7" x14ac:dyDescent="0.2">
      <c r="E758" s="90"/>
      <c r="G758" s="92"/>
    </row>
    <row r="759" spans="5:7" x14ac:dyDescent="0.2">
      <c r="E759" s="90"/>
      <c r="G759" s="92"/>
    </row>
    <row r="760" spans="5:7" x14ac:dyDescent="0.2">
      <c r="E760" s="90"/>
      <c r="G760" s="92"/>
    </row>
    <row r="761" spans="5:7" x14ac:dyDescent="0.2">
      <c r="E761" s="90"/>
      <c r="G761" s="92"/>
    </row>
    <row r="762" spans="5:7" x14ac:dyDescent="0.2">
      <c r="E762" s="90"/>
      <c r="G762" s="92"/>
    </row>
    <row r="763" spans="5:7" x14ac:dyDescent="0.2">
      <c r="E763" s="90"/>
      <c r="G763" s="92"/>
    </row>
    <row r="764" spans="5:7" x14ac:dyDescent="0.2">
      <c r="E764" s="90"/>
      <c r="G764" s="92"/>
    </row>
    <row r="765" spans="5:7" x14ac:dyDescent="0.2">
      <c r="E765" s="90"/>
      <c r="G765" s="92"/>
    </row>
    <row r="766" spans="5:7" x14ac:dyDescent="0.2">
      <c r="E766" s="90"/>
      <c r="G766" s="92"/>
    </row>
    <row r="767" spans="5:7" x14ac:dyDescent="0.2">
      <c r="E767" s="90"/>
      <c r="G767" s="92"/>
    </row>
    <row r="768" spans="5:7" x14ac:dyDescent="0.2">
      <c r="E768" s="90"/>
      <c r="G768" s="92"/>
    </row>
    <row r="769" spans="5:7" x14ac:dyDescent="0.2">
      <c r="E769" s="90"/>
      <c r="G769" s="92"/>
    </row>
    <row r="770" spans="5:7" x14ac:dyDescent="0.2">
      <c r="E770" s="90"/>
      <c r="G770" s="92"/>
    </row>
    <row r="771" spans="5:7" x14ac:dyDescent="0.2">
      <c r="E771" s="90"/>
      <c r="G771" s="92"/>
    </row>
    <row r="772" spans="5:7" x14ac:dyDescent="0.2">
      <c r="E772" s="90"/>
      <c r="G772" s="92"/>
    </row>
    <row r="773" spans="5:7" x14ac:dyDescent="0.2">
      <c r="E773" s="90"/>
      <c r="G773" s="92"/>
    </row>
    <row r="774" spans="5:7" x14ac:dyDescent="0.2">
      <c r="E774" s="90"/>
      <c r="G774" s="92"/>
    </row>
    <row r="775" spans="5:7" x14ac:dyDescent="0.2">
      <c r="E775" s="90"/>
      <c r="G775" s="92"/>
    </row>
    <row r="776" spans="5:7" x14ac:dyDescent="0.2">
      <c r="E776" s="90"/>
      <c r="G776" s="92"/>
    </row>
    <row r="777" spans="5:7" x14ac:dyDescent="0.2">
      <c r="E777" s="90"/>
      <c r="G777" s="92"/>
    </row>
    <row r="778" spans="5:7" x14ac:dyDescent="0.2">
      <c r="E778" s="90"/>
      <c r="G778" s="92"/>
    </row>
    <row r="779" spans="5:7" x14ac:dyDescent="0.2">
      <c r="E779" s="90"/>
      <c r="G779" s="92"/>
    </row>
    <row r="780" spans="5:7" x14ac:dyDescent="0.2">
      <c r="E780" s="90"/>
      <c r="G780" s="92"/>
    </row>
    <row r="781" spans="5:7" x14ac:dyDescent="0.2">
      <c r="E781" s="90"/>
      <c r="G781" s="92"/>
    </row>
    <row r="782" spans="5:7" x14ac:dyDescent="0.2">
      <c r="E782" s="90"/>
      <c r="G782" s="92"/>
    </row>
    <row r="783" spans="5:7" x14ac:dyDescent="0.2">
      <c r="E783" s="90"/>
      <c r="G783" s="92"/>
    </row>
    <row r="784" spans="5:7" x14ac:dyDescent="0.2">
      <c r="E784" s="90"/>
      <c r="G784" s="92"/>
    </row>
    <row r="785" spans="5:7" x14ac:dyDescent="0.2">
      <c r="E785" s="90"/>
      <c r="G785" s="92"/>
    </row>
    <row r="786" spans="5:7" x14ac:dyDescent="0.2">
      <c r="E786" s="90"/>
      <c r="G786" s="92"/>
    </row>
    <row r="787" spans="5:7" x14ac:dyDescent="0.2">
      <c r="E787" s="90"/>
      <c r="G787" s="92"/>
    </row>
    <row r="788" spans="5:7" x14ac:dyDescent="0.2">
      <c r="E788" s="90"/>
      <c r="G788" s="92"/>
    </row>
    <row r="789" spans="5:7" x14ac:dyDescent="0.2">
      <c r="E789" s="90"/>
      <c r="G789" s="92"/>
    </row>
    <row r="790" spans="5:7" x14ac:dyDescent="0.2">
      <c r="E790" s="90"/>
      <c r="G790" s="92"/>
    </row>
    <row r="791" spans="5:7" x14ac:dyDescent="0.2">
      <c r="E791" s="90"/>
      <c r="G791" s="92"/>
    </row>
    <row r="792" spans="5:7" x14ac:dyDescent="0.2">
      <c r="E792" s="90"/>
      <c r="G792" s="92"/>
    </row>
    <row r="793" spans="5:7" x14ac:dyDescent="0.2">
      <c r="E793" s="90"/>
      <c r="G793" s="92"/>
    </row>
    <row r="794" spans="5:7" x14ac:dyDescent="0.2">
      <c r="E794" s="90"/>
      <c r="G794" s="92"/>
    </row>
    <row r="795" spans="5:7" x14ac:dyDescent="0.2">
      <c r="E795" s="90"/>
      <c r="G795" s="92"/>
    </row>
    <row r="796" spans="5:7" x14ac:dyDescent="0.2">
      <c r="E796" s="90"/>
      <c r="G796" s="92"/>
    </row>
    <row r="797" spans="5:7" x14ac:dyDescent="0.2">
      <c r="E797" s="90"/>
      <c r="G797" s="92"/>
    </row>
    <row r="798" spans="5:7" x14ac:dyDescent="0.2">
      <c r="E798" s="90"/>
      <c r="G798" s="92"/>
    </row>
    <row r="799" spans="5:7" x14ac:dyDescent="0.2">
      <c r="E799" s="90"/>
      <c r="G799" s="92"/>
    </row>
    <row r="800" spans="5:7" x14ac:dyDescent="0.2">
      <c r="E800" s="90"/>
      <c r="G800" s="92"/>
    </row>
    <row r="801" spans="5:7" x14ac:dyDescent="0.2">
      <c r="E801" s="90"/>
      <c r="G801" s="92"/>
    </row>
    <row r="802" spans="5:7" x14ac:dyDescent="0.2">
      <c r="E802" s="90"/>
      <c r="G802" s="92"/>
    </row>
    <row r="803" spans="5:7" x14ac:dyDescent="0.2">
      <c r="E803" s="90"/>
      <c r="G803" s="92"/>
    </row>
    <row r="804" spans="5:7" x14ac:dyDescent="0.2">
      <c r="E804" s="90"/>
      <c r="G804" s="92"/>
    </row>
    <row r="805" spans="5:7" x14ac:dyDescent="0.2">
      <c r="E805" s="90"/>
      <c r="G805" s="92"/>
    </row>
    <row r="806" spans="5:7" x14ac:dyDescent="0.2">
      <c r="E806" s="90"/>
      <c r="G806" s="92"/>
    </row>
    <row r="807" spans="5:7" x14ac:dyDescent="0.2">
      <c r="E807" s="90"/>
      <c r="G807" s="92"/>
    </row>
    <row r="808" spans="5:7" x14ac:dyDescent="0.2">
      <c r="E808" s="90"/>
      <c r="G808" s="92"/>
    </row>
    <row r="809" spans="5:7" x14ac:dyDescent="0.2">
      <c r="E809" s="90"/>
      <c r="G809" s="92"/>
    </row>
    <row r="810" spans="5:7" x14ac:dyDescent="0.2">
      <c r="E810" s="90"/>
      <c r="G810" s="92"/>
    </row>
    <row r="811" spans="5:7" x14ac:dyDescent="0.2">
      <c r="E811" s="90"/>
      <c r="G811" s="92"/>
    </row>
    <row r="812" spans="5:7" x14ac:dyDescent="0.2">
      <c r="E812" s="90"/>
      <c r="G812" s="92"/>
    </row>
    <row r="813" spans="5:7" x14ac:dyDescent="0.2">
      <c r="E813" s="90"/>
      <c r="G813" s="92"/>
    </row>
    <row r="814" spans="5:7" x14ac:dyDescent="0.2">
      <c r="E814" s="90"/>
      <c r="G814" s="92"/>
    </row>
    <row r="815" spans="5:7" x14ac:dyDescent="0.2">
      <c r="E815" s="90"/>
      <c r="G815" s="92"/>
    </row>
    <row r="816" spans="5:7" x14ac:dyDescent="0.2">
      <c r="E816" s="90"/>
      <c r="G816" s="92"/>
    </row>
    <row r="817" spans="5:7" x14ac:dyDescent="0.2">
      <c r="E817" s="90"/>
      <c r="G817" s="92"/>
    </row>
    <row r="818" spans="5:7" x14ac:dyDescent="0.2">
      <c r="E818" s="90"/>
      <c r="G818" s="92"/>
    </row>
    <row r="819" spans="5:7" x14ac:dyDescent="0.2">
      <c r="E819" s="90"/>
      <c r="G819" s="92"/>
    </row>
    <row r="820" spans="5:7" x14ac:dyDescent="0.2">
      <c r="E820" s="90"/>
      <c r="G820" s="92"/>
    </row>
    <row r="821" spans="5:7" x14ac:dyDescent="0.2">
      <c r="E821" s="90"/>
      <c r="G821" s="92"/>
    </row>
    <row r="822" spans="5:7" x14ac:dyDescent="0.2">
      <c r="E822" s="90"/>
      <c r="G822" s="92"/>
    </row>
    <row r="823" spans="5:7" x14ac:dyDescent="0.2">
      <c r="E823" s="90"/>
      <c r="G823" s="92"/>
    </row>
    <row r="824" spans="5:7" x14ac:dyDescent="0.2">
      <c r="E824" s="90"/>
      <c r="G824" s="92"/>
    </row>
    <row r="825" spans="5:7" x14ac:dyDescent="0.2">
      <c r="E825" s="90"/>
      <c r="G825" s="92"/>
    </row>
    <row r="826" spans="5:7" x14ac:dyDescent="0.2">
      <c r="E826" s="90"/>
      <c r="G826" s="92"/>
    </row>
    <row r="827" spans="5:7" x14ac:dyDescent="0.2">
      <c r="E827" s="90"/>
      <c r="G827" s="92"/>
    </row>
    <row r="828" spans="5:7" x14ac:dyDescent="0.2">
      <c r="E828" s="90"/>
      <c r="G828" s="92"/>
    </row>
    <row r="829" spans="5:7" x14ac:dyDescent="0.2">
      <c r="E829" s="90"/>
      <c r="G829" s="92"/>
    </row>
    <row r="830" spans="5:7" x14ac:dyDescent="0.2">
      <c r="E830" s="90"/>
      <c r="G830" s="92"/>
    </row>
    <row r="831" spans="5:7" x14ac:dyDescent="0.2">
      <c r="E831" s="90"/>
      <c r="G831" s="92"/>
    </row>
    <row r="832" spans="5:7" x14ac:dyDescent="0.2">
      <c r="E832" s="90"/>
      <c r="G832" s="92"/>
    </row>
    <row r="833" spans="5:7" x14ac:dyDescent="0.2">
      <c r="E833" s="90"/>
      <c r="G833" s="92"/>
    </row>
    <row r="834" spans="5:7" x14ac:dyDescent="0.2">
      <c r="E834" s="90"/>
      <c r="G834" s="92"/>
    </row>
    <row r="835" spans="5:7" x14ac:dyDescent="0.2">
      <c r="E835" s="90"/>
      <c r="G835" s="92"/>
    </row>
    <row r="836" spans="5:7" x14ac:dyDescent="0.2">
      <c r="E836" s="90"/>
      <c r="G836" s="92"/>
    </row>
    <row r="837" spans="5:7" x14ac:dyDescent="0.2">
      <c r="E837" s="90"/>
      <c r="G837" s="92"/>
    </row>
    <row r="838" spans="5:7" x14ac:dyDescent="0.2">
      <c r="E838" s="90"/>
      <c r="G838" s="92"/>
    </row>
    <row r="839" spans="5:7" x14ac:dyDescent="0.2">
      <c r="E839" s="90"/>
      <c r="G839" s="92"/>
    </row>
    <row r="840" spans="5:7" x14ac:dyDescent="0.2">
      <c r="E840" s="90"/>
      <c r="G840" s="92"/>
    </row>
    <row r="841" spans="5:7" x14ac:dyDescent="0.2">
      <c r="E841" s="90"/>
      <c r="G841" s="92"/>
    </row>
    <row r="842" spans="5:7" x14ac:dyDescent="0.2">
      <c r="E842" s="90"/>
      <c r="G842" s="92"/>
    </row>
    <row r="843" spans="5:7" x14ac:dyDescent="0.2">
      <c r="E843" s="90"/>
      <c r="G843" s="92"/>
    </row>
    <row r="844" spans="5:7" x14ac:dyDescent="0.2">
      <c r="E844" s="90"/>
      <c r="G844" s="92"/>
    </row>
    <row r="845" spans="5:7" x14ac:dyDescent="0.2">
      <c r="E845" s="90"/>
      <c r="G845" s="92"/>
    </row>
    <row r="846" spans="5:7" x14ac:dyDescent="0.2">
      <c r="E846" s="90"/>
      <c r="G846" s="92"/>
    </row>
    <row r="847" spans="5:7" x14ac:dyDescent="0.2">
      <c r="E847" s="90"/>
      <c r="G847" s="92"/>
    </row>
    <row r="848" spans="5:7" x14ac:dyDescent="0.2">
      <c r="E848" s="90"/>
      <c r="G848" s="92"/>
    </row>
    <row r="849" spans="5:7" x14ac:dyDescent="0.2">
      <c r="E849" s="90"/>
      <c r="G849" s="92"/>
    </row>
    <row r="850" spans="5:7" x14ac:dyDescent="0.2">
      <c r="E850" s="90"/>
      <c r="G850" s="92"/>
    </row>
    <row r="851" spans="5:7" x14ac:dyDescent="0.2">
      <c r="E851" s="90"/>
      <c r="G851" s="92"/>
    </row>
    <row r="852" spans="5:7" x14ac:dyDescent="0.2">
      <c r="E852" s="90"/>
      <c r="G852" s="92"/>
    </row>
    <row r="853" spans="5:7" x14ac:dyDescent="0.2">
      <c r="E853" s="90"/>
      <c r="G853" s="92"/>
    </row>
    <row r="854" spans="5:7" x14ac:dyDescent="0.2">
      <c r="E854" s="90"/>
      <c r="G854" s="92"/>
    </row>
    <row r="855" spans="5:7" x14ac:dyDescent="0.2">
      <c r="E855" s="90"/>
      <c r="G855" s="92"/>
    </row>
    <row r="856" spans="5:7" x14ac:dyDescent="0.2">
      <c r="E856" s="90"/>
      <c r="G856" s="92"/>
    </row>
    <row r="857" spans="5:7" x14ac:dyDescent="0.2">
      <c r="E857" s="90"/>
      <c r="G857" s="92"/>
    </row>
    <row r="858" spans="5:7" x14ac:dyDescent="0.2">
      <c r="E858" s="90"/>
      <c r="G858" s="92"/>
    </row>
    <row r="859" spans="5:7" x14ac:dyDescent="0.2">
      <c r="E859" s="90"/>
      <c r="G859" s="92"/>
    </row>
    <row r="860" spans="5:7" x14ac:dyDescent="0.2">
      <c r="E860" s="90"/>
      <c r="G860" s="92"/>
    </row>
    <row r="861" spans="5:7" x14ac:dyDescent="0.2">
      <c r="E861" s="90"/>
      <c r="G861" s="92"/>
    </row>
    <row r="862" spans="5:7" x14ac:dyDescent="0.2">
      <c r="E862" s="90"/>
      <c r="G862" s="92"/>
    </row>
    <row r="863" spans="5:7" x14ac:dyDescent="0.2">
      <c r="E863" s="90"/>
      <c r="G863" s="92"/>
    </row>
    <row r="864" spans="5:7" x14ac:dyDescent="0.2">
      <c r="E864" s="90"/>
      <c r="G864" s="92"/>
    </row>
    <row r="865" spans="5:7" x14ac:dyDescent="0.2">
      <c r="E865" s="90"/>
      <c r="G865" s="92"/>
    </row>
    <row r="866" spans="5:7" x14ac:dyDescent="0.2">
      <c r="E866" s="90"/>
      <c r="G866" s="92"/>
    </row>
    <row r="867" spans="5:7" x14ac:dyDescent="0.2">
      <c r="E867" s="90"/>
      <c r="G867" s="92"/>
    </row>
    <row r="868" spans="5:7" x14ac:dyDescent="0.2">
      <c r="E868" s="90"/>
      <c r="G868" s="92"/>
    </row>
    <row r="869" spans="5:7" x14ac:dyDescent="0.2">
      <c r="E869" s="90"/>
      <c r="G869" s="92"/>
    </row>
    <row r="870" spans="5:7" x14ac:dyDescent="0.2">
      <c r="E870" s="90"/>
      <c r="G870" s="92"/>
    </row>
    <row r="871" spans="5:7" x14ac:dyDescent="0.2">
      <c r="E871" s="90"/>
      <c r="G871" s="92"/>
    </row>
    <row r="872" spans="5:7" x14ac:dyDescent="0.2">
      <c r="E872" s="90"/>
      <c r="G872" s="92"/>
    </row>
    <row r="873" spans="5:7" x14ac:dyDescent="0.2">
      <c r="E873" s="90"/>
      <c r="G873" s="92"/>
    </row>
    <row r="874" spans="5:7" x14ac:dyDescent="0.2">
      <c r="E874" s="90"/>
      <c r="G874" s="92"/>
    </row>
    <row r="875" spans="5:7" x14ac:dyDescent="0.2">
      <c r="E875" s="90"/>
      <c r="G875" s="92"/>
    </row>
    <row r="876" spans="5:7" x14ac:dyDescent="0.2">
      <c r="E876" s="90"/>
      <c r="G876" s="92"/>
    </row>
    <row r="877" spans="5:7" x14ac:dyDescent="0.2">
      <c r="E877" s="90"/>
      <c r="G877" s="92"/>
    </row>
    <row r="878" spans="5:7" x14ac:dyDescent="0.2">
      <c r="E878" s="90"/>
      <c r="G878" s="92"/>
    </row>
    <row r="879" spans="5:7" x14ac:dyDescent="0.2">
      <c r="E879" s="90"/>
      <c r="G879" s="92"/>
    </row>
    <row r="880" spans="5:7" x14ac:dyDescent="0.2">
      <c r="E880" s="90"/>
      <c r="G880" s="92"/>
    </row>
    <row r="881" spans="5:7" x14ac:dyDescent="0.2">
      <c r="E881" s="90"/>
      <c r="G881" s="92"/>
    </row>
    <row r="882" spans="5:7" x14ac:dyDescent="0.2">
      <c r="E882" s="90"/>
      <c r="G882" s="92"/>
    </row>
    <row r="883" spans="5:7" x14ac:dyDescent="0.2">
      <c r="E883" s="90"/>
      <c r="G883" s="92"/>
    </row>
    <row r="884" spans="5:7" x14ac:dyDescent="0.2">
      <c r="E884" s="90"/>
      <c r="G884" s="92"/>
    </row>
    <row r="885" spans="5:7" x14ac:dyDescent="0.2">
      <c r="E885" s="90"/>
      <c r="G885" s="92"/>
    </row>
    <row r="886" spans="5:7" x14ac:dyDescent="0.2">
      <c r="E886" s="90"/>
      <c r="G886" s="92"/>
    </row>
    <row r="887" spans="5:7" x14ac:dyDescent="0.2">
      <c r="E887" s="90"/>
      <c r="G887" s="92"/>
    </row>
    <row r="888" spans="5:7" x14ac:dyDescent="0.2">
      <c r="E888" s="90"/>
      <c r="G888" s="92"/>
    </row>
    <row r="889" spans="5:7" x14ac:dyDescent="0.2">
      <c r="E889" s="90"/>
      <c r="G889" s="92"/>
    </row>
    <row r="890" spans="5:7" x14ac:dyDescent="0.2">
      <c r="E890" s="90"/>
      <c r="G890" s="92"/>
    </row>
    <row r="891" spans="5:7" x14ac:dyDescent="0.2">
      <c r="E891" s="90"/>
      <c r="G891" s="92"/>
    </row>
    <row r="892" spans="5:7" x14ac:dyDescent="0.2">
      <c r="E892" s="90"/>
      <c r="G892" s="92"/>
    </row>
    <row r="893" spans="5:7" x14ac:dyDescent="0.2">
      <c r="E893" s="90"/>
      <c r="G893" s="92"/>
    </row>
    <row r="894" spans="5:7" x14ac:dyDescent="0.2">
      <c r="E894" s="90"/>
      <c r="G894" s="92"/>
    </row>
    <row r="895" spans="5:7" x14ac:dyDescent="0.2">
      <c r="E895" s="90"/>
      <c r="G895" s="92"/>
    </row>
    <row r="896" spans="5:7" x14ac:dyDescent="0.2">
      <c r="E896" s="90"/>
      <c r="G896" s="92"/>
    </row>
    <row r="897" spans="5:7" x14ac:dyDescent="0.2">
      <c r="E897" s="90"/>
      <c r="G897" s="92"/>
    </row>
    <row r="898" spans="5:7" x14ac:dyDescent="0.2">
      <c r="E898" s="90"/>
      <c r="G898" s="92"/>
    </row>
    <row r="899" spans="5:7" x14ac:dyDescent="0.2">
      <c r="E899" s="90"/>
      <c r="G899" s="92"/>
    </row>
    <row r="900" spans="5:7" x14ac:dyDescent="0.2">
      <c r="E900" s="90"/>
      <c r="G900" s="92"/>
    </row>
    <row r="901" spans="5:7" x14ac:dyDescent="0.2">
      <c r="E901" s="90"/>
      <c r="G901" s="92"/>
    </row>
    <row r="902" spans="5:7" x14ac:dyDescent="0.2">
      <c r="E902" s="90"/>
      <c r="G902" s="92"/>
    </row>
    <row r="903" spans="5:7" x14ac:dyDescent="0.2">
      <c r="E903" s="90"/>
      <c r="G903" s="92"/>
    </row>
    <row r="904" spans="5:7" x14ac:dyDescent="0.2">
      <c r="E904" s="90"/>
      <c r="G904" s="92"/>
    </row>
    <row r="905" spans="5:7" x14ac:dyDescent="0.2">
      <c r="E905" s="90"/>
      <c r="G905" s="92"/>
    </row>
    <row r="906" spans="5:7" x14ac:dyDescent="0.2">
      <c r="E906" s="90"/>
      <c r="G906" s="92"/>
    </row>
    <row r="907" spans="5:7" x14ac:dyDescent="0.2">
      <c r="E907" s="90"/>
      <c r="G907" s="92"/>
    </row>
    <row r="908" spans="5:7" x14ac:dyDescent="0.2">
      <c r="E908" s="90"/>
      <c r="G908" s="92"/>
    </row>
    <row r="909" spans="5:7" x14ac:dyDescent="0.2">
      <c r="E909" s="90"/>
      <c r="G909" s="92"/>
    </row>
    <row r="910" spans="5:7" x14ac:dyDescent="0.2">
      <c r="E910" s="90"/>
      <c r="G910" s="92"/>
    </row>
    <row r="911" spans="5:7" x14ac:dyDescent="0.2">
      <c r="E911" s="90"/>
      <c r="G911" s="92"/>
    </row>
    <row r="912" spans="5:7" x14ac:dyDescent="0.2">
      <c r="E912" s="90"/>
      <c r="G912" s="92"/>
    </row>
    <row r="913" spans="5:7" x14ac:dyDescent="0.2">
      <c r="E913" s="90"/>
      <c r="G913" s="92"/>
    </row>
    <row r="914" spans="5:7" x14ac:dyDescent="0.2">
      <c r="E914" s="90"/>
      <c r="G914" s="92"/>
    </row>
    <row r="915" spans="5:7" x14ac:dyDescent="0.2">
      <c r="E915" s="90"/>
      <c r="G915" s="92"/>
    </row>
    <row r="916" spans="5:7" x14ac:dyDescent="0.2">
      <c r="E916" s="90"/>
      <c r="G916" s="92"/>
    </row>
    <row r="917" spans="5:7" x14ac:dyDescent="0.2">
      <c r="E917" s="90"/>
      <c r="G917" s="92"/>
    </row>
    <row r="918" spans="5:7" x14ac:dyDescent="0.2">
      <c r="E918" s="90"/>
      <c r="G918" s="92"/>
    </row>
    <row r="919" spans="5:7" x14ac:dyDescent="0.2">
      <c r="E919" s="90"/>
      <c r="G919" s="92"/>
    </row>
    <row r="920" spans="5:7" x14ac:dyDescent="0.2">
      <c r="E920" s="90"/>
      <c r="G920" s="92"/>
    </row>
    <row r="921" spans="5:7" x14ac:dyDescent="0.2">
      <c r="E921" s="90"/>
      <c r="G921" s="92"/>
    </row>
    <row r="922" spans="5:7" x14ac:dyDescent="0.2">
      <c r="E922" s="90"/>
      <c r="G922" s="92"/>
    </row>
    <row r="923" spans="5:7" x14ac:dyDescent="0.2">
      <c r="E923" s="90"/>
      <c r="G923" s="92"/>
    </row>
    <row r="924" spans="5:7" x14ac:dyDescent="0.2">
      <c r="E924" s="90"/>
      <c r="G924" s="92"/>
    </row>
    <row r="925" spans="5:7" x14ac:dyDescent="0.2">
      <c r="E925" s="90"/>
      <c r="G925" s="92"/>
    </row>
    <row r="926" spans="5:7" x14ac:dyDescent="0.2">
      <c r="E926" s="90"/>
      <c r="G926" s="92"/>
    </row>
    <row r="927" spans="5:7" x14ac:dyDescent="0.2">
      <c r="E927" s="90"/>
      <c r="G927" s="92"/>
    </row>
    <row r="928" spans="5:7" x14ac:dyDescent="0.2">
      <c r="E928" s="90"/>
      <c r="G928" s="92"/>
    </row>
    <row r="929" spans="5:7" x14ac:dyDescent="0.2">
      <c r="E929" s="90"/>
      <c r="G929" s="92"/>
    </row>
    <row r="930" spans="5:7" x14ac:dyDescent="0.2">
      <c r="E930" s="90"/>
      <c r="G930" s="92"/>
    </row>
    <row r="931" spans="5:7" x14ac:dyDescent="0.2">
      <c r="E931" s="90"/>
      <c r="G931" s="92"/>
    </row>
    <row r="932" spans="5:7" x14ac:dyDescent="0.2">
      <c r="E932" s="90"/>
      <c r="G932" s="92"/>
    </row>
    <row r="933" spans="5:7" x14ac:dyDescent="0.2">
      <c r="E933" s="90"/>
      <c r="G933" s="92"/>
    </row>
    <row r="934" spans="5:7" x14ac:dyDescent="0.2">
      <c r="E934" s="90"/>
      <c r="G934" s="92"/>
    </row>
    <row r="935" spans="5:7" x14ac:dyDescent="0.2">
      <c r="E935" s="90"/>
      <c r="G935" s="92"/>
    </row>
    <row r="936" spans="5:7" x14ac:dyDescent="0.2">
      <c r="E936" s="90"/>
      <c r="G936" s="92"/>
    </row>
    <row r="937" spans="5:7" x14ac:dyDescent="0.2">
      <c r="E937" s="90"/>
      <c r="G937" s="92"/>
    </row>
    <row r="938" spans="5:7" x14ac:dyDescent="0.2">
      <c r="E938" s="90"/>
      <c r="G938" s="92"/>
    </row>
    <row r="939" spans="5:7" x14ac:dyDescent="0.2">
      <c r="E939" s="90"/>
      <c r="G939" s="92"/>
    </row>
    <row r="940" spans="5:7" x14ac:dyDescent="0.2">
      <c r="E940" s="90"/>
      <c r="G940" s="92"/>
    </row>
    <row r="941" spans="5:7" x14ac:dyDescent="0.2">
      <c r="E941" s="90"/>
      <c r="G941" s="92"/>
    </row>
    <row r="942" spans="5:7" x14ac:dyDescent="0.2">
      <c r="E942" s="90"/>
      <c r="G942" s="92"/>
    </row>
    <row r="943" spans="5:7" x14ac:dyDescent="0.2">
      <c r="E943" s="90"/>
      <c r="G943" s="92"/>
    </row>
    <row r="944" spans="5:7" x14ac:dyDescent="0.2">
      <c r="E944" s="90"/>
      <c r="G944" s="92"/>
    </row>
    <row r="945" spans="5:7" x14ac:dyDescent="0.2">
      <c r="E945" s="90"/>
      <c r="G945" s="92"/>
    </row>
    <row r="946" spans="5:7" x14ac:dyDescent="0.2">
      <c r="E946" s="90"/>
      <c r="G946" s="92"/>
    </row>
    <row r="947" spans="5:7" x14ac:dyDescent="0.2">
      <c r="E947" s="90"/>
      <c r="G947" s="92"/>
    </row>
    <row r="948" spans="5:7" x14ac:dyDescent="0.2">
      <c r="E948" s="90"/>
      <c r="G948" s="92"/>
    </row>
    <row r="949" spans="5:7" x14ac:dyDescent="0.2">
      <c r="E949" s="90"/>
      <c r="G949" s="92"/>
    </row>
    <row r="950" spans="5:7" x14ac:dyDescent="0.2">
      <c r="E950" s="90"/>
      <c r="G950" s="92"/>
    </row>
    <row r="951" spans="5:7" x14ac:dyDescent="0.2">
      <c r="E951" s="90"/>
      <c r="G951" s="92"/>
    </row>
    <row r="952" spans="5:7" x14ac:dyDescent="0.2">
      <c r="E952" s="90"/>
      <c r="G952" s="92"/>
    </row>
    <row r="953" spans="5:7" x14ac:dyDescent="0.2">
      <c r="E953" s="90"/>
      <c r="G953" s="92"/>
    </row>
    <row r="954" spans="5:7" x14ac:dyDescent="0.2">
      <c r="E954" s="90"/>
      <c r="G954" s="92"/>
    </row>
    <row r="955" spans="5:7" x14ac:dyDescent="0.2">
      <c r="E955" s="90"/>
      <c r="G955" s="92"/>
    </row>
    <row r="956" spans="5:7" x14ac:dyDescent="0.2">
      <c r="E956" s="90"/>
      <c r="G956" s="92"/>
    </row>
    <row r="957" spans="5:7" x14ac:dyDescent="0.2">
      <c r="E957" s="90"/>
      <c r="G957" s="92"/>
    </row>
    <row r="958" spans="5:7" x14ac:dyDescent="0.2">
      <c r="E958" s="90"/>
      <c r="G958" s="92"/>
    </row>
    <row r="959" spans="5:7" x14ac:dyDescent="0.2">
      <c r="E959" s="90"/>
      <c r="G959" s="92"/>
    </row>
    <row r="960" spans="5:7" x14ac:dyDescent="0.2">
      <c r="E960" s="90"/>
      <c r="G960" s="92"/>
    </row>
    <row r="961" spans="5:7" x14ac:dyDescent="0.2">
      <c r="E961" s="90"/>
      <c r="G961" s="92"/>
    </row>
    <row r="962" spans="5:7" x14ac:dyDescent="0.2">
      <c r="E962" s="90"/>
      <c r="G962" s="92"/>
    </row>
    <row r="963" spans="5:7" x14ac:dyDescent="0.2">
      <c r="E963" s="90"/>
      <c r="G963" s="92"/>
    </row>
    <row r="964" spans="5:7" x14ac:dyDescent="0.2">
      <c r="E964" s="90"/>
      <c r="G964" s="92"/>
    </row>
    <row r="965" spans="5:7" x14ac:dyDescent="0.2">
      <c r="E965" s="90"/>
      <c r="G965" s="92"/>
    </row>
    <row r="966" spans="5:7" x14ac:dyDescent="0.2">
      <c r="E966" s="90"/>
      <c r="G966" s="92"/>
    </row>
    <row r="967" spans="5:7" x14ac:dyDescent="0.2">
      <c r="E967" s="90"/>
      <c r="G967" s="92"/>
    </row>
    <row r="968" spans="5:7" x14ac:dyDescent="0.2">
      <c r="E968" s="90"/>
      <c r="G968" s="92"/>
    </row>
    <row r="969" spans="5:7" x14ac:dyDescent="0.2">
      <c r="E969" s="90"/>
      <c r="G969" s="92"/>
    </row>
    <row r="970" spans="5:7" x14ac:dyDescent="0.2">
      <c r="E970" s="90"/>
      <c r="G970" s="92"/>
    </row>
    <row r="971" spans="5:7" x14ac:dyDescent="0.2">
      <c r="E971" s="90"/>
      <c r="G971" s="92"/>
    </row>
    <row r="972" spans="5:7" x14ac:dyDescent="0.2">
      <c r="E972" s="90"/>
      <c r="G972" s="92"/>
    </row>
    <row r="973" spans="5:7" x14ac:dyDescent="0.2">
      <c r="E973" s="90"/>
      <c r="G973" s="92"/>
    </row>
    <row r="974" spans="5:7" x14ac:dyDescent="0.2">
      <c r="E974" s="90"/>
      <c r="G974" s="92"/>
    </row>
    <row r="975" spans="5:7" x14ac:dyDescent="0.2">
      <c r="E975" s="90"/>
      <c r="G975" s="92"/>
    </row>
    <row r="976" spans="5:7" x14ac:dyDescent="0.2">
      <c r="E976" s="90"/>
      <c r="G976" s="92"/>
    </row>
    <row r="977" spans="5:7" x14ac:dyDescent="0.2">
      <c r="E977" s="90"/>
      <c r="G977" s="92"/>
    </row>
    <row r="978" spans="5:7" x14ac:dyDescent="0.2">
      <c r="E978" s="90"/>
      <c r="G978" s="92"/>
    </row>
    <row r="979" spans="5:7" x14ac:dyDescent="0.2">
      <c r="E979" s="90"/>
      <c r="G979" s="92"/>
    </row>
    <row r="980" spans="5:7" x14ac:dyDescent="0.2">
      <c r="E980" s="90"/>
      <c r="G980" s="92"/>
    </row>
    <row r="981" spans="5:7" x14ac:dyDescent="0.2">
      <c r="E981" s="90"/>
      <c r="G981" s="92"/>
    </row>
    <row r="982" spans="5:7" x14ac:dyDescent="0.2">
      <c r="E982" s="90"/>
      <c r="G982" s="92"/>
    </row>
    <row r="983" spans="5:7" x14ac:dyDescent="0.2">
      <c r="E983" s="90"/>
      <c r="G983" s="92"/>
    </row>
    <row r="984" spans="5:7" x14ac:dyDescent="0.2">
      <c r="E984" s="90"/>
      <c r="G984" s="92"/>
    </row>
    <row r="985" spans="5:7" x14ac:dyDescent="0.2">
      <c r="E985" s="90"/>
      <c r="G985" s="92"/>
    </row>
    <row r="986" spans="5:7" x14ac:dyDescent="0.2">
      <c r="E986" s="90"/>
      <c r="G986" s="92"/>
    </row>
    <row r="987" spans="5:7" x14ac:dyDescent="0.2">
      <c r="E987" s="90"/>
      <c r="G987" s="92"/>
    </row>
    <row r="988" spans="5:7" x14ac:dyDescent="0.2">
      <c r="E988" s="90"/>
      <c r="G988" s="92"/>
    </row>
    <row r="989" spans="5:7" x14ac:dyDescent="0.2">
      <c r="E989" s="90"/>
      <c r="G989" s="92"/>
    </row>
    <row r="990" spans="5:7" x14ac:dyDescent="0.2">
      <c r="E990" s="90"/>
      <c r="G990" s="92"/>
    </row>
    <row r="991" spans="5:7" x14ac:dyDescent="0.2">
      <c r="E991" s="90"/>
      <c r="G991" s="92"/>
    </row>
    <row r="992" spans="5:7" x14ac:dyDescent="0.2">
      <c r="E992" s="90"/>
      <c r="G992" s="92"/>
    </row>
    <row r="993" spans="5:7" x14ac:dyDescent="0.2">
      <c r="E993" s="90"/>
      <c r="G993" s="92"/>
    </row>
    <row r="994" spans="5:7" x14ac:dyDescent="0.2">
      <c r="E994" s="90"/>
      <c r="G994" s="92"/>
    </row>
    <row r="995" spans="5:7" x14ac:dyDescent="0.2">
      <c r="E995" s="90"/>
      <c r="G995" s="92"/>
    </row>
    <row r="996" spans="5:7" x14ac:dyDescent="0.2">
      <c r="E996" s="90"/>
      <c r="G996" s="92"/>
    </row>
    <row r="997" spans="5:7" x14ac:dyDescent="0.2">
      <c r="E997" s="90"/>
      <c r="G997" s="92"/>
    </row>
    <row r="998" spans="5:7" x14ac:dyDescent="0.2">
      <c r="E998" s="90"/>
      <c r="G998" s="92"/>
    </row>
    <row r="999" spans="5:7" x14ac:dyDescent="0.2">
      <c r="E999" s="90"/>
      <c r="G999" s="92"/>
    </row>
    <row r="1000" spans="5:7" x14ac:dyDescent="0.2">
      <c r="E1000" s="90"/>
      <c r="G1000" s="92"/>
    </row>
    <row r="1001" spans="5:7" x14ac:dyDescent="0.2">
      <c r="E1001" s="90"/>
      <c r="G1001" s="92"/>
    </row>
    <row r="1002" spans="5:7" x14ac:dyDescent="0.2">
      <c r="E1002" s="90"/>
      <c r="G1002" s="92"/>
    </row>
  </sheetData>
  <sortState ref="A3:E502">
    <sortCondition ref="C3:C502"/>
  </sortState>
  <mergeCells count="1">
    <mergeCell ref="A1: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D43" sqref="D43"/>
    </sheetView>
  </sheetViews>
  <sheetFormatPr baseColWidth="10" defaultColWidth="12.42578125" defaultRowHeight="14.25" x14ac:dyDescent="0.25"/>
  <cols>
    <col min="1" max="1" width="16.85546875" style="72" customWidth="1"/>
    <col min="2" max="2" width="13.5703125" style="72" customWidth="1"/>
    <col min="3" max="3" width="12.42578125" style="72"/>
    <col min="4" max="4" width="12.42578125" style="72" customWidth="1"/>
    <col min="5" max="16384" width="12.42578125" style="72"/>
  </cols>
  <sheetData>
    <row r="1" spans="1:3" ht="21.75" customHeight="1" x14ac:dyDescent="0.25"/>
    <row r="2" spans="1:3" x14ac:dyDescent="0.25">
      <c r="B2" s="72" t="s">
        <v>307</v>
      </c>
    </row>
    <row r="3" spans="1:3" ht="16.5" customHeight="1" x14ac:dyDescent="0.25">
      <c r="A3" s="149" t="s">
        <v>241</v>
      </c>
      <c r="B3" s="148" t="s">
        <v>233</v>
      </c>
      <c r="C3" s="148"/>
    </row>
    <row r="4" spans="1:3" ht="16.5" customHeight="1" x14ac:dyDescent="0.25">
      <c r="A4" s="148"/>
      <c r="B4" s="73" t="s">
        <v>238</v>
      </c>
      <c r="C4" s="73" t="s">
        <v>239</v>
      </c>
    </row>
    <row r="5" spans="1:3" ht="15" x14ac:dyDescent="0.25">
      <c r="A5" s="73" t="s">
        <v>240</v>
      </c>
      <c r="B5" s="74">
        <v>96.5</v>
      </c>
      <c r="C5" s="74">
        <v>99.4</v>
      </c>
    </row>
    <row r="6" spans="1:3" ht="15" x14ac:dyDescent="0.25">
      <c r="A6" s="73" t="s">
        <v>237</v>
      </c>
      <c r="B6" s="75">
        <v>92.3</v>
      </c>
      <c r="C6" s="74">
        <v>95.2</v>
      </c>
    </row>
  </sheetData>
  <mergeCells count="2">
    <mergeCell ref="B3:C3"/>
    <mergeCell ref="A3:A4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G7"/>
  <sheetViews>
    <sheetView workbookViewId="0">
      <selection activeCell="D4" sqref="D4"/>
    </sheetView>
  </sheetViews>
  <sheetFormatPr baseColWidth="10" defaultColWidth="11.42578125" defaultRowHeight="15" x14ac:dyDescent="0.25"/>
  <sheetData>
    <row r="3" spans="3:7" x14ac:dyDescent="0.25">
      <c r="D3" t="s">
        <v>306</v>
      </c>
    </row>
    <row r="5" spans="3:7" x14ac:dyDescent="0.25">
      <c r="C5" s="84"/>
      <c r="D5" s="84" t="s">
        <v>29</v>
      </c>
      <c r="E5" s="84" t="s">
        <v>303</v>
      </c>
      <c r="F5" s="84" t="s">
        <v>304</v>
      </c>
      <c r="G5" s="84" t="s">
        <v>305</v>
      </c>
    </row>
    <row r="6" spans="3:7" x14ac:dyDescent="0.25">
      <c r="C6" s="84" t="s">
        <v>302</v>
      </c>
      <c r="D6" s="84">
        <v>0</v>
      </c>
      <c r="E6" s="84">
        <v>100</v>
      </c>
      <c r="F6" s="84">
        <v>50</v>
      </c>
      <c r="G6" s="84">
        <f>+(D6-E6)/F6</f>
        <v>-2</v>
      </c>
    </row>
    <row r="7" spans="3:7" x14ac:dyDescent="0.25">
      <c r="C7" s="84" t="s">
        <v>301</v>
      </c>
      <c r="D7" s="84">
        <v>40</v>
      </c>
      <c r="E7" s="84">
        <v>60</v>
      </c>
      <c r="F7" s="84">
        <v>50</v>
      </c>
      <c r="G7" s="84">
        <f>+(D7-E7)/F7</f>
        <v>-0.4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2</vt:i4>
      </vt:variant>
    </vt:vector>
  </HeadingPairs>
  <TitlesOfParts>
    <vt:vector size="11" baseType="lpstr">
      <vt:lpstr>senseInfo</vt:lpstr>
      <vt:lpstr>RiskSerializationData</vt:lpstr>
      <vt:lpstr>goalSeekInfo</vt:lpstr>
      <vt:lpstr>_@RISKFitInformation</vt:lpstr>
      <vt:lpstr>Process_input_eq</vt:lpstr>
      <vt:lpstr>rsklibSimData</vt:lpstr>
      <vt:lpstr>RM2</vt:lpstr>
      <vt:lpstr>scenario analysis</vt:lpstr>
      <vt:lpstr>sensitivity index</vt:lpstr>
      <vt:lpstr>RiskGoalSeekChangingCell</vt:lpstr>
      <vt:lpstr>Process_input_eq!Zone_d_impression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laure.pujol</dc:creator>
  <cp:lastModifiedBy>Géraldine Boué</cp:lastModifiedBy>
  <cp:lastPrinted>2013-02-26T12:22:22Z</cp:lastPrinted>
  <dcterms:created xsi:type="dcterms:W3CDTF">2013-02-18T15:11:19Z</dcterms:created>
  <dcterms:modified xsi:type="dcterms:W3CDTF">2017-02-22T13:35:40Z</dcterms:modified>
</cp:coreProperties>
</file>